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4" activeTab="5"/>
  </bookViews>
  <sheets>
    <sheet name="附表1一般公共预算调整项目情况明细表" sheetId="1" r:id="rId1"/>
    <sheet name="附表2新增地方政府一般债券情况表" sheetId="2" r:id="rId2"/>
    <sheet name="附表3再融资债券情况表" sheetId="3" r:id="rId3"/>
    <sheet name="附表4地方政府债务限额及余额情况表" sheetId="4" r:id="rId4"/>
    <sheet name="附表5一般公共预算收支调整情况表" sheetId="6" r:id="rId5"/>
    <sheet name="附表6一般公共预算收支调整明细表" sheetId="8" r:id="rId6"/>
    <sheet name="附表7政府性基金预算收支调整情况表（第一次）" sheetId="7" r:id="rId7"/>
    <sheet name="附表8政府性基金预算支出调整明细表（第一次）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<sst xmlns="http://schemas.openxmlformats.org/spreadsheetml/2006/main" count="220" uniqueCount="166">
  <si>
    <t>附表1：</t>
  </si>
  <si>
    <r>
      <rPr>
        <b/>
        <sz val="24"/>
        <rFont val="Times New Roman"/>
        <charset val="134"/>
      </rPr>
      <t>2024</t>
    </r>
    <r>
      <rPr>
        <b/>
        <sz val="24"/>
        <rFont val="方正书宋_GBK"/>
        <charset val="134"/>
      </rPr>
      <t>年一般公共预算调整项目情况明细表（第一次）</t>
    </r>
  </si>
  <si>
    <t>单位：元</t>
  </si>
  <si>
    <t>新增财力、调减结余情况</t>
  </si>
  <si>
    <t>拟安排支出情况</t>
  </si>
  <si>
    <t>序号</t>
  </si>
  <si>
    <t>项目名称</t>
  </si>
  <si>
    <t>年初安排金额</t>
  </si>
  <si>
    <t>调增财力或削减支出金额</t>
  </si>
  <si>
    <t>调增金额</t>
  </si>
  <si>
    <t>调整后金额</t>
  </si>
  <si>
    <t>合  计</t>
  </si>
  <si>
    <t>新增财力</t>
  </si>
  <si>
    <t>新增项目支出</t>
  </si>
  <si>
    <t>资源枯竭城市转移支付资金（黑财预〔2024〕69号）</t>
  </si>
  <si>
    <t>公共租赁住房补贴资金</t>
  </si>
  <si>
    <t>农业转移人口市民化奖励资金（黑财预〔2024〕71号）</t>
  </si>
  <si>
    <t>政法纪检经费保障资金</t>
  </si>
  <si>
    <r>
      <rPr>
        <sz val="14"/>
        <rFont val="宋体"/>
        <charset val="134"/>
      </rPr>
      <t>东山区产粮大县奖励资金
（黑财经</t>
    </r>
    <r>
      <rPr>
        <sz val="14"/>
        <rFont val="方正隶书_GBK"/>
        <charset val="134"/>
      </rPr>
      <t>〔</t>
    </r>
    <r>
      <rPr>
        <sz val="14"/>
        <rFont val="宋体"/>
        <charset val="134"/>
      </rPr>
      <t>2024</t>
    </r>
    <r>
      <rPr>
        <sz val="14"/>
        <rFont val="方正隶书_GBK"/>
        <charset val="134"/>
      </rPr>
      <t>〕</t>
    </r>
    <r>
      <rPr>
        <sz val="14"/>
        <rFont val="宋体"/>
        <charset val="134"/>
      </rPr>
      <t>65号）</t>
    </r>
  </si>
  <si>
    <t>项目调整支出</t>
  </si>
  <si>
    <t>压减项目资金</t>
  </si>
  <si>
    <t>偿还历史债务资金</t>
  </si>
  <si>
    <t>预备费</t>
  </si>
  <si>
    <t>集中供热政府补贴资金</t>
  </si>
  <si>
    <t>科技三项费</t>
  </si>
  <si>
    <t>经济发展扶持资金</t>
  </si>
  <si>
    <t>污水处理政府补贴资金</t>
  </si>
  <si>
    <t>防火资金</t>
  </si>
  <si>
    <t>调减区级结算资金</t>
  </si>
  <si>
    <t>重要节日活动经费和慰问金</t>
  </si>
  <si>
    <t>调减东山区结算资金</t>
  </si>
  <si>
    <t>职业年金缴费</t>
  </si>
  <si>
    <t>双拥工作经费及慰问资金</t>
  </si>
  <si>
    <t>办公场所维修资金-客运站车库维修改造项目</t>
  </si>
  <si>
    <t>市对区结算支出</t>
  </si>
  <si>
    <t>基本预算调整支出</t>
  </si>
  <si>
    <t>住房保障服务中心增加关门嘴子水库移民征拆工作聘用人员工资</t>
  </si>
  <si>
    <t>附表2：</t>
  </si>
  <si>
    <t>2024年新增地方政府一般债券情况表</t>
  </si>
  <si>
    <t>单位：万元</t>
  </si>
  <si>
    <t>文号</t>
  </si>
  <si>
    <t>文件名称</t>
  </si>
  <si>
    <t>项目内容</t>
  </si>
  <si>
    <t>债券类型</t>
  </si>
  <si>
    <t>总金额</t>
  </si>
  <si>
    <t>支出代码</t>
  </si>
  <si>
    <t>支出科目</t>
  </si>
  <si>
    <t>黑财指债（资环）[2024]8号</t>
  </si>
  <si>
    <t>黑龙江省财政厅关于下达2024年第一批新增地方政府一般债券资金（生态环境领域）的通知</t>
  </si>
  <si>
    <t>鹤岗市雨污分流及排水防涝工程项目</t>
  </si>
  <si>
    <t>一般债券</t>
  </si>
  <si>
    <t>其他污染防治支出</t>
  </si>
  <si>
    <t>鹤岗市西区污水处理厂扩建二期工程项目</t>
  </si>
  <si>
    <t>黑财指债（资环）[2024]18号</t>
  </si>
  <si>
    <t>黑龙江省财政厅关于下达增发2023年国债自然灾害应急能力提升工程（消防救援）地方政府一般债券资金的通知</t>
  </si>
  <si>
    <t>鹤岗市自然灾害应急能力提升工程装备配备项目</t>
  </si>
  <si>
    <t>消防应急救援</t>
  </si>
  <si>
    <t>黑财指债（资环）[2024]22号</t>
  </si>
  <si>
    <t>黑龙江省财政厅关于下达增发2023年国债自然灾害应急能力提升工程地方政府一般债券资金的通知</t>
  </si>
  <si>
    <t>黑龙江省鹤岗市自然灾害应急能力提升工程基层防灾项目</t>
  </si>
  <si>
    <t>其他应急管理支出</t>
  </si>
  <si>
    <t>黑财指债（农）〔2024〕12号</t>
  </si>
  <si>
    <t xml:space="preserve"> 黑龙江省财政厅黑龙江省气象局 关于下达2024年第一批新增地方政府一般债券资金（国债项目配套气象领域）的通知</t>
  </si>
  <si>
    <t>鹤岗国家基本气象站灾后修复重建及防灾减灾能力提升项目</t>
  </si>
  <si>
    <t>自然灾害灾后重建补助</t>
  </si>
  <si>
    <t>合    计：</t>
  </si>
  <si>
    <t>附表3：</t>
  </si>
  <si>
    <t>2024年再融资债券情况表</t>
  </si>
  <si>
    <t>再融资债券额度</t>
  </si>
  <si>
    <t>小计</t>
  </si>
  <si>
    <t>专项债券</t>
  </si>
  <si>
    <t>黑财政债[2024]29号</t>
  </si>
  <si>
    <t>《黑龙江省财政厅关于下达2024年第二批再融资债券额度及上缴有关费用的通知》</t>
  </si>
  <si>
    <t>附表4：</t>
  </si>
  <si>
    <t>2024年地方政府债务限额及余额情况表</t>
  </si>
  <si>
    <t xml:space="preserve">    单位：万元</t>
  </si>
  <si>
    <t>地区</t>
  </si>
  <si>
    <t>一般债务</t>
  </si>
  <si>
    <t>专项债务</t>
  </si>
  <si>
    <t>限额</t>
  </si>
  <si>
    <t>余额</t>
  </si>
  <si>
    <t>鹤岗市市本级</t>
  </si>
  <si>
    <t>附表5：</t>
  </si>
  <si>
    <t>2024年一般公共预算收支调整情况表（第一次）</t>
  </si>
  <si>
    <t>收               入</t>
  </si>
  <si>
    <t>支               出</t>
  </si>
  <si>
    <t>项      目</t>
  </si>
  <si>
    <t>年初预算数</t>
  </si>
  <si>
    <t>本次
调整数</t>
  </si>
  <si>
    <t>年初预算</t>
  </si>
  <si>
    <t>本次调整数</t>
  </si>
  <si>
    <t>一般公共预算收入</t>
  </si>
  <si>
    <t>一般公共预算支出</t>
  </si>
  <si>
    <t>转移性收入</t>
  </si>
  <si>
    <t>上解上级支出</t>
  </si>
  <si>
    <t xml:space="preserve">    返还性收入</t>
  </si>
  <si>
    <t>补助区级支出</t>
  </si>
  <si>
    <t xml:space="preserve">    一般性转移支付收入</t>
  </si>
  <si>
    <t>债券还本支出</t>
  </si>
  <si>
    <t xml:space="preserve">    专项转移支付收入</t>
  </si>
  <si>
    <t xml:space="preserve">    自身财力安排债券还本支出</t>
  </si>
  <si>
    <t>区级上解收入</t>
  </si>
  <si>
    <t xml:space="preserve">    再融资一般债券支出</t>
  </si>
  <si>
    <t>上年结余</t>
  </si>
  <si>
    <t xml:space="preserve">    外国政府借款还本支出</t>
  </si>
  <si>
    <t>调入资金</t>
  </si>
  <si>
    <t>债务（转贷）收入</t>
  </si>
  <si>
    <t xml:space="preserve">    新增一般债券</t>
  </si>
  <si>
    <t xml:space="preserve">    再融资一般债券</t>
  </si>
  <si>
    <t>动用预算稳定调节基金</t>
  </si>
  <si>
    <t>收 入 总 计</t>
  </si>
  <si>
    <t>支 出 总 计</t>
  </si>
  <si>
    <t>滚 存 结 余</t>
  </si>
  <si>
    <t>附表6：</t>
  </si>
  <si>
    <t>2024年一般公共预算支出调整明细表（第一次）</t>
  </si>
  <si>
    <t>项  目</t>
  </si>
  <si>
    <t>预算数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</si>
  <si>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</si>
  <si>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</si>
  <si>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</si>
  <si>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</si>
  <si>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</si>
  <si>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</si>
  <si>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</si>
  <si>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</si>
  <si>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</si>
  <si>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</si>
  <si>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</si>
  <si>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</si>
  <si>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</si>
  <si>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</si>
  <si>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</si>
  <si>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</si>
  <si>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</si>
  <si>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</si>
  <si>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</si>
  <si>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</si>
  <si>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</si>
  <si>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</si>
  <si>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二十三、债务付息支出</t>
  </si>
  <si>
    <t>二十四、债务发行费用支出</t>
  </si>
  <si>
    <t>支出合计</t>
  </si>
  <si>
    <t>二十五、债务还本支出</t>
  </si>
  <si>
    <t>二十六、转移性支出</t>
  </si>
  <si>
    <t>支出总计</t>
  </si>
  <si>
    <t>附表7：</t>
  </si>
  <si>
    <t>2024年政府性基金预算收支调整情况表（第一次）</t>
  </si>
  <si>
    <t>政府性基金预算收入</t>
  </si>
  <si>
    <t>政府性基金预算支出</t>
  </si>
  <si>
    <t>上级补助收入</t>
  </si>
  <si>
    <t xml:space="preserve">    新增专项债券</t>
  </si>
  <si>
    <t xml:space="preserve">    再融资专项债券</t>
  </si>
  <si>
    <t>附表8：</t>
  </si>
  <si>
    <t>2024年政府性基金预算支出调整明细表（第一次）</t>
  </si>
  <si>
    <t>一、文化旅游体育与传媒支出</t>
  </si>
  <si>
    <t>二、节能环保支出</t>
  </si>
  <si>
    <t>三、城乡社区支出</t>
  </si>
  <si>
    <t>四、农林水支出</t>
  </si>
  <si>
    <t>五、交通运输支出</t>
  </si>
  <si>
    <t>六、资源勘探工业信息等支出</t>
  </si>
  <si>
    <t>七、其他支出</t>
  </si>
  <si>
    <t>八、债务付息支出</t>
  </si>
  <si>
    <t>九、债务发行费用支出</t>
  </si>
  <si>
    <t>十、抗疫特别国债安排的支出</t>
  </si>
  <si>
    <t>十一、转移性支出</t>
  </si>
  <si>
    <t>十二、债务支出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</si>
</sst>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  <numFmt numFmtId="178" formatCode="_ * #,##0_ ;_ * \-#,##0_ ;_ * &quot;-&quot;??_ ;_ @_ "/>
    <numFmt numFmtId="179" formatCode="0.00_ "/>
    <numFmt numFmtId="180" formatCode="#,##0.00_ "/>
    <numFmt numFmtId="181" formatCode="yyyy&quot;年&quot;m&quot;月&quot;;@"/>
  </numFmts>
  <fonts count="63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color indexed="8"/>
      <name val="Arial"/>
      <charset val="0"/>
    </font>
    <font>
      <b/>
      <sz val="11"/>
      <color rgb="FF000000"/>
      <name val="宋体"/>
      <charset val="0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24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1"/>
      <color theme="1"/>
      <name val="宋体"/>
      <charset val="134"/>
      <scheme val="minor"/>
    </font>
    <font>
      <b/>
      <sz val="24"/>
      <color indexed="8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1"/>
      <color indexed="8"/>
      <name val="楷体"/>
      <charset val="134"/>
    </font>
    <font>
      <b/>
      <sz val="18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楷体"/>
      <charset val="134"/>
    </font>
    <font>
      <sz val="14"/>
      <name val="宋体"/>
      <charset val="134"/>
    </font>
    <font>
      <b/>
      <sz val="24"/>
      <name val="Times New Roman"/>
      <charset val="134"/>
    </font>
    <font>
      <b/>
      <sz val="16"/>
      <color indexed="8"/>
      <name val="黑体"/>
      <charset val="134"/>
    </font>
    <font>
      <b/>
      <sz val="16"/>
      <name val="黑体"/>
      <charset val="134"/>
    </font>
    <font>
      <b/>
      <sz val="14"/>
      <name val="黑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color rgb="FF000000"/>
      <name val="仿宋_GB2312"/>
      <charset val="0"/>
    </font>
    <font>
      <sz val="14"/>
      <color indexed="8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柧挬"/>
      <charset val="134"/>
    </font>
    <font>
      <b/>
      <sz val="24"/>
      <name val="方正书宋_GBK"/>
      <charset val="134"/>
    </font>
    <font>
      <sz val="14"/>
      <name val="方正隶书_GBK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medium">
        <color auto="1"/>
      </left>
      <right/>
      <top style="medium">
        <color indexed="0"/>
      </top>
      <bottom style="thin">
        <color auto="1"/>
      </bottom>
      <diagonal/>
    </border>
    <border>
      <left/>
      <right/>
      <top style="medium">
        <color indexed="0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indexed="0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0"/>
      </top>
      <bottom style="thin">
        <color auto="1"/>
      </bottom>
      <diagonal/>
    </border>
    <border>
      <left style="thin">
        <color auto="1"/>
      </left>
      <right style="medium">
        <color indexed="0"/>
      </right>
      <top style="medium">
        <color indexed="0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5" borderId="37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38" applyNumberFormat="0" applyFill="0" applyAlignment="0" applyProtection="0">
      <alignment vertical="center"/>
    </xf>
    <xf numFmtId="0" fontId="47" fillId="0" borderId="38" applyNumberFormat="0" applyFill="0" applyAlignment="0" applyProtection="0">
      <alignment vertical="center"/>
    </xf>
    <xf numFmtId="0" fontId="48" fillId="0" borderId="3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6" borderId="40" applyNumberFormat="0" applyAlignment="0" applyProtection="0">
      <alignment vertical="center"/>
    </xf>
    <xf numFmtId="0" fontId="50" fillId="7" borderId="41" applyNumberFormat="0" applyAlignment="0" applyProtection="0">
      <alignment vertical="center"/>
    </xf>
    <xf numFmtId="0" fontId="51" fillId="7" borderId="40" applyNumberFormat="0" applyAlignment="0" applyProtection="0">
      <alignment vertical="center"/>
    </xf>
    <xf numFmtId="0" fontId="52" fillId="8" borderId="42" applyNumberFormat="0" applyAlignment="0" applyProtection="0">
      <alignment vertical="center"/>
    </xf>
    <xf numFmtId="0" fontId="53" fillId="0" borderId="43" applyNumberFormat="0" applyFill="0" applyAlignment="0" applyProtection="0">
      <alignment vertical="center"/>
    </xf>
    <xf numFmtId="0" fontId="54" fillId="0" borderId="44" applyNumberFormat="0" applyFill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9" fillId="0" borderId="0"/>
    <xf numFmtId="43" fontId="6" fillId="0" borderId="0" applyFont="0" applyFill="0" applyBorder="0" applyAlignment="0" applyProtection="0">
      <alignment vertical="center"/>
    </xf>
    <xf numFmtId="0" fontId="9" fillId="0" borderId="0"/>
    <xf numFmtId="43" fontId="9" fillId="0" borderId="0" applyFont="0" applyFill="0" applyBorder="0" applyAlignment="0" applyProtection="0">
      <alignment vertical="center"/>
    </xf>
    <xf numFmtId="0" fontId="60" fillId="0" borderId="0"/>
    <xf numFmtId="0" fontId="6" fillId="0" borderId="0">
      <alignment vertical="center"/>
    </xf>
  </cellStyleXfs>
  <cellXfs count="18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right" vertical="center" shrinkToFit="1"/>
    </xf>
    <xf numFmtId="41" fontId="6" fillId="0" borderId="3" xfId="0" applyNumberFormat="1" applyFont="1" applyFill="1" applyBorder="1" applyAlignment="1">
      <alignment horizontal="right" vertical="center" shrinkToFit="1"/>
    </xf>
    <xf numFmtId="176" fontId="6" fillId="0" borderId="4" xfId="0" applyNumberFormat="1" applyFont="1" applyFill="1" applyBorder="1" applyAlignment="1">
      <alignment horizontal="right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right" vertical="center" shrinkToFit="1"/>
    </xf>
    <xf numFmtId="177" fontId="1" fillId="0" borderId="0" xfId="0" applyNumberFormat="1" applyFont="1" applyFill="1" applyBorder="1" applyAlignment="1"/>
    <xf numFmtId="0" fontId="9" fillId="2" borderId="0" xfId="51" applyFont="1" applyFill="1" applyAlignment="1">
      <alignment vertical="center"/>
    </xf>
    <xf numFmtId="0" fontId="9" fillId="2" borderId="0" xfId="49" applyFont="1" applyFill="1" applyAlignment="1">
      <alignment vertical="center"/>
    </xf>
    <xf numFmtId="0" fontId="10" fillId="2" borderId="0" xfId="49" applyFont="1" applyFill="1" applyAlignment="1">
      <alignment vertical="center"/>
    </xf>
    <xf numFmtId="0" fontId="10" fillId="2" borderId="0" xfId="51" applyFont="1" applyFill="1" applyAlignment="1">
      <alignment vertical="center"/>
    </xf>
    <xf numFmtId="0" fontId="11" fillId="2" borderId="0" xfId="51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13" fillId="2" borderId="0" xfId="49" applyFont="1" applyFill="1" applyBorder="1" applyAlignment="1">
      <alignment horizontal="right" vertical="center"/>
    </xf>
    <xf numFmtId="0" fontId="14" fillId="2" borderId="6" xfId="49" applyFont="1" applyFill="1" applyBorder="1" applyAlignment="1">
      <alignment horizontal="center" vertical="center"/>
    </xf>
    <xf numFmtId="0" fontId="14" fillId="2" borderId="7" xfId="49" applyFont="1" applyFill="1" applyBorder="1" applyAlignment="1">
      <alignment horizontal="center" vertical="center"/>
    </xf>
    <xf numFmtId="0" fontId="14" fillId="2" borderId="8" xfId="49" applyFont="1" applyFill="1" applyBorder="1" applyAlignment="1">
      <alignment horizontal="center" vertical="center"/>
    </xf>
    <xf numFmtId="0" fontId="14" fillId="2" borderId="9" xfId="49" applyFont="1" applyFill="1" applyBorder="1" applyAlignment="1">
      <alignment horizontal="center" vertical="center"/>
    </xf>
    <xf numFmtId="0" fontId="14" fillId="2" borderId="10" xfId="49" applyFont="1" applyFill="1" applyBorder="1" applyAlignment="1">
      <alignment horizontal="center" vertical="center"/>
    </xf>
    <xf numFmtId="0" fontId="14" fillId="2" borderId="11" xfId="49" applyFont="1" applyFill="1" applyBorder="1" applyAlignment="1">
      <alignment horizontal="center" vertical="center"/>
    </xf>
    <xf numFmtId="0" fontId="14" fillId="2" borderId="12" xfId="49" applyFont="1" applyFill="1" applyBorder="1" applyAlignment="1">
      <alignment horizontal="center" vertical="center"/>
    </xf>
    <xf numFmtId="0" fontId="14" fillId="2" borderId="3" xfId="49" applyFont="1" applyFill="1" applyBorder="1" applyAlignment="1">
      <alignment horizontal="center" vertical="center" wrapText="1"/>
    </xf>
    <xf numFmtId="0" fontId="14" fillId="2" borderId="13" xfId="49" applyFont="1" applyFill="1" applyBorder="1" applyAlignment="1">
      <alignment horizontal="center" vertical="center" wrapText="1"/>
    </xf>
    <xf numFmtId="0" fontId="14" fillId="2" borderId="3" xfId="49" applyFont="1" applyFill="1" applyBorder="1" applyAlignment="1">
      <alignment vertical="center" wrapText="1"/>
    </xf>
    <xf numFmtId="0" fontId="14" fillId="2" borderId="14" xfId="49" applyFont="1" applyFill="1" applyBorder="1" applyAlignment="1">
      <alignment horizontal="center" vertical="center" wrapText="1"/>
    </xf>
    <xf numFmtId="0" fontId="14" fillId="2" borderId="15" xfId="49" applyFont="1" applyFill="1" applyBorder="1" applyAlignment="1">
      <alignment horizontal="left" vertical="center"/>
    </xf>
    <xf numFmtId="178" fontId="14" fillId="2" borderId="3" xfId="50" applyNumberFormat="1" applyFont="1" applyFill="1" applyBorder="1" applyAlignment="1">
      <alignment vertical="center"/>
    </xf>
    <xf numFmtId="178" fontId="14" fillId="2" borderId="16" xfId="50" applyNumberFormat="1" applyFont="1" applyFill="1" applyBorder="1" applyAlignment="1">
      <alignment vertical="center"/>
    </xf>
    <xf numFmtId="178" fontId="14" fillId="0" borderId="3" xfId="50" applyNumberFormat="1" applyFont="1" applyFill="1" applyBorder="1" applyAlignment="1">
      <alignment vertical="center"/>
    </xf>
    <xf numFmtId="178" fontId="14" fillId="2" borderId="14" xfId="50" applyNumberFormat="1" applyFont="1" applyFill="1" applyBorder="1" applyAlignment="1">
      <alignment vertical="center"/>
    </xf>
    <xf numFmtId="1" fontId="14" fillId="2" borderId="15" xfId="51" applyNumberFormat="1" applyFont="1" applyFill="1" applyBorder="1" applyAlignment="1" applyProtection="1">
      <alignment horizontal="left" vertical="center"/>
      <protection locked="0"/>
    </xf>
    <xf numFmtId="1" fontId="14" fillId="2" borderId="15" xfId="51" applyNumberFormat="1" applyFont="1" applyFill="1" applyBorder="1" applyAlignment="1" applyProtection="1">
      <alignment vertical="center"/>
      <protection locked="0"/>
    </xf>
    <xf numFmtId="178" fontId="14" fillId="0" borderId="16" xfId="50" applyNumberFormat="1" applyFont="1" applyFill="1" applyBorder="1" applyAlignment="1">
      <alignment vertical="center"/>
    </xf>
    <xf numFmtId="1" fontId="15" fillId="2" borderId="15" xfId="51" applyNumberFormat="1" applyFont="1" applyFill="1" applyBorder="1" applyAlignment="1" applyProtection="1">
      <alignment horizontal="left" vertical="center" wrapText="1"/>
      <protection locked="0"/>
    </xf>
    <xf numFmtId="178" fontId="15" fillId="2" borderId="3" xfId="50" applyNumberFormat="1" applyFont="1" applyFill="1" applyBorder="1" applyAlignment="1">
      <alignment vertical="center"/>
    </xf>
    <xf numFmtId="178" fontId="15" fillId="2" borderId="14" xfId="50" applyNumberFormat="1" applyFont="1" applyFill="1" applyBorder="1" applyAlignment="1">
      <alignment vertical="center"/>
    </xf>
    <xf numFmtId="3" fontId="15" fillId="0" borderId="15" xfId="51" applyNumberFormat="1" applyFont="1" applyFill="1" applyBorder="1" applyAlignment="1" applyProtection="1">
      <alignment vertical="center"/>
    </xf>
    <xf numFmtId="178" fontId="15" fillId="0" borderId="3" xfId="50" applyNumberFormat="1" applyFont="1" applyFill="1" applyBorder="1" applyAlignment="1">
      <alignment vertical="center"/>
    </xf>
    <xf numFmtId="178" fontId="15" fillId="2" borderId="16" xfId="50" applyNumberFormat="1" applyFont="1" applyFill="1" applyBorder="1" applyAlignment="1">
      <alignment vertical="center"/>
    </xf>
    <xf numFmtId="0" fontId="14" fillId="2" borderId="15" xfId="51" applyFont="1" applyFill="1" applyBorder="1" applyAlignment="1">
      <alignment vertical="center"/>
    </xf>
    <xf numFmtId="0" fontId="14" fillId="2" borderId="17" xfId="49" applyFont="1" applyFill="1" applyBorder="1" applyAlignment="1">
      <alignment horizontal="center" vertical="center"/>
    </xf>
    <xf numFmtId="178" fontId="14" fillId="2" borderId="18" xfId="50" applyNumberFormat="1" applyFont="1" applyFill="1" applyBorder="1" applyAlignment="1">
      <alignment vertical="center"/>
    </xf>
    <xf numFmtId="178" fontId="14" fillId="2" borderId="19" xfId="50" applyNumberFormat="1" applyFont="1" applyFill="1" applyBorder="1" applyAlignment="1">
      <alignment vertical="center"/>
    </xf>
    <xf numFmtId="178" fontId="14" fillId="2" borderId="20" xfId="50" applyNumberFormat="1" applyFont="1" applyFill="1" applyBorder="1" applyAlignment="1">
      <alignment vertical="center"/>
    </xf>
    <xf numFmtId="0" fontId="9" fillId="2" borderId="21" xfId="49" applyFont="1" applyFill="1" applyBorder="1" applyAlignment="1">
      <alignment vertical="center"/>
    </xf>
    <xf numFmtId="0" fontId="10" fillId="2" borderId="21" xfId="53" applyFont="1" applyFill="1" applyBorder="1" applyAlignment="1">
      <alignment horizontal="center" vertical="center"/>
    </xf>
    <xf numFmtId="178" fontId="9" fillId="2" borderId="0" xfId="51" applyNumberFormat="1" applyFont="1" applyFill="1" applyAlignment="1">
      <alignment vertical="center"/>
    </xf>
    <xf numFmtId="0" fontId="14" fillId="2" borderId="22" xfId="49" applyFont="1" applyFill="1" applyBorder="1" applyAlignment="1">
      <alignment horizontal="center" vertical="center"/>
    </xf>
    <xf numFmtId="0" fontId="14" fillId="2" borderId="23" xfId="49" applyFont="1" applyFill="1" applyBorder="1" applyAlignment="1">
      <alignment horizontal="center" vertical="center"/>
    </xf>
    <xf numFmtId="0" fontId="14" fillId="2" borderId="24" xfId="49" applyFont="1" applyFill="1" applyBorder="1" applyAlignment="1">
      <alignment horizontal="center" vertical="center"/>
    </xf>
    <xf numFmtId="0" fontId="14" fillId="2" borderId="25" xfId="49" applyFont="1" applyFill="1" applyBorder="1" applyAlignment="1">
      <alignment horizontal="center" vertical="center"/>
    </xf>
    <xf numFmtId="0" fontId="14" fillId="2" borderId="26" xfId="49" applyFont="1" applyFill="1" applyBorder="1" applyAlignment="1">
      <alignment horizontal="center" vertical="center" wrapText="1"/>
    </xf>
    <xf numFmtId="0" fontId="14" fillId="2" borderId="27" xfId="49" applyFont="1" applyFill="1" applyBorder="1" applyAlignment="1">
      <alignment horizontal="center" vertical="center" wrapText="1"/>
    </xf>
    <xf numFmtId="178" fontId="14" fillId="2" borderId="27" xfId="50" applyNumberFormat="1" applyFont="1" applyFill="1" applyBorder="1" applyAlignment="1">
      <alignment vertical="center"/>
    </xf>
    <xf numFmtId="1" fontId="15" fillId="2" borderId="15" xfId="51" applyNumberFormat="1" applyFont="1" applyFill="1" applyBorder="1" applyAlignment="1" applyProtection="1">
      <alignment horizontal="left" vertical="center"/>
      <protection locked="0"/>
    </xf>
    <xf numFmtId="1" fontId="15" fillId="0" borderId="15" xfId="51" applyNumberFormat="1" applyFont="1" applyFill="1" applyBorder="1" applyAlignment="1" applyProtection="1">
      <alignment vertical="center"/>
      <protection locked="0"/>
    </xf>
    <xf numFmtId="178" fontId="15" fillId="2" borderId="27" xfId="50" applyNumberFormat="1" applyFont="1" applyFill="1" applyBorder="1" applyAlignment="1">
      <alignment vertical="center"/>
    </xf>
    <xf numFmtId="3" fontId="14" fillId="0" borderId="15" xfId="51" applyNumberFormat="1" applyFont="1" applyFill="1" applyBorder="1" applyAlignment="1" applyProtection="1">
      <alignment horizontal="left" vertical="center"/>
    </xf>
    <xf numFmtId="0" fontId="14" fillId="2" borderId="3" xfId="51" applyFont="1" applyFill="1" applyBorder="1" applyAlignment="1">
      <alignment vertical="center"/>
    </xf>
    <xf numFmtId="1" fontId="14" fillId="2" borderId="15" xfId="49" applyNumberFormat="1" applyFont="1" applyFill="1" applyBorder="1" applyAlignment="1" applyProtection="1">
      <alignment vertical="center"/>
      <protection locked="0"/>
    </xf>
    <xf numFmtId="178" fontId="14" fillId="2" borderId="3" xfId="52" applyNumberFormat="1" applyFont="1" applyFill="1" applyBorder="1" applyAlignment="1">
      <alignment vertical="center"/>
    </xf>
    <xf numFmtId="1" fontId="14" fillId="2" borderId="15" xfId="49" applyNumberFormat="1" applyFont="1" applyFill="1" applyBorder="1" applyAlignment="1" applyProtection="1">
      <alignment horizontal="left" vertical="center"/>
      <protection locked="0"/>
    </xf>
    <xf numFmtId="0" fontId="14" fillId="2" borderId="3" xfId="49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1" fontId="21" fillId="0" borderId="3" xfId="0" applyNumberFormat="1" applyFont="1" applyFill="1" applyBorder="1" applyAlignment="1">
      <alignment vertical="center" shrinkToFit="1"/>
    </xf>
    <xf numFmtId="1" fontId="21" fillId="0" borderId="14" xfId="0" applyNumberFormat="1" applyFont="1" applyFill="1" applyBorder="1" applyAlignment="1">
      <alignment vertical="center" shrinkToFit="1"/>
    </xf>
    <xf numFmtId="0" fontId="19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79" fontId="28" fillId="2" borderId="3" xfId="0" applyNumberFormat="1" applyFont="1" applyFill="1" applyBorder="1" applyAlignment="1">
      <alignment horizontal="center" vertical="center" wrapText="1"/>
    </xf>
    <xf numFmtId="43" fontId="28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43" fontId="2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179" fontId="6" fillId="0" borderId="0" xfId="0" applyNumberFormat="1" applyFont="1" applyFill="1" applyAlignment="1">
      <alignment vertical="center"/>
    </xf>
    <xf numFmtId="0" fontId="30" fillId="0" borderId="0" xfId="0" applyFont="1" applyFill="1" applyAlignment="1">
      <alignment vertical="center"/>
    </xf>
    <xf numFmtId="179" fontId="12" fillId="0" borderId="0" xfId="0" applyNumberFormat="1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179" fontId="3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79" fontId="14" fillId="0" borderId="3" xfId="0" applyNumberFormat="1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79" fontId="28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/>
    </xf>
    <xf numFmtId="179" fontId="19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179" fontId="23" fillId="0" borderId="3" xfId="0" applyNumberFormat="1" applyFont="1" applyFill="1" applyBorder="1" applyAlignment="1">
      <alignment horizontal="center" vertical="center"/>
    </xf>
    <xf numFmtId="0" fontId="6" fillId="0" borderId="0" xfId="54">
      <alignment vertical="center"/>
    </xf>
    <xf numFmtId="0" fontId="9" fillId="0" borderId="0" xfId="54" applyFont="1" applyFill="1" applyAlignment="1"/>
    <xf numFmtId="0" fontId="32" fillId="0" borderId="0" xfId="54" applyFont="1" applyFill="1" applyAlignment="1"/>
    <xf numFmtId="0" fontId="4" fillId="0" borderId="0" xfId="54" applyFont="1" applyFill="1">
      <alignment vertical="center"/>
    </xf>
    <xf numFmtId="0" fontId="6" fillId="0" borderId="0" xfId="54" applyAlignment="1">
      <alignment vertical="center"/>
    </xf>
    <xf numFmtId="0" fontId="6" fillId="0" borderId="0" xfId="54" applyFill="1" applyAlignment="1">
      <alignment horizontal="center" vertical="center"/>
    </xf>
    <xf numFmtId="0" fontId="6" fillId="0" borderId="0" xfId="54" applyFill="1">
      <alignment vertical="center"/>
    </xf>
    <xf numFmtId="176" fontId="6" fillId="0" borderId="0" xfId="54" applyNumberFormat="1" applyFill="1">
      <alignment vertical="center"/>
    </xf>
    <xf numFmtId="180" fontId="6" fillId="0" borderId="0" xfId="54" applyNumberFormat="1" applyFill="1">
      <alignment vertical="center"/>
    </xf>
    <xf numFmtId="0" fontId="23" fillId="0" borderId="0" xfId="54" applyFont="1" applyFill="1" applyAlignment="1">
      <alignment horizontal="left" vertical="center"/>
    </xf>
    <xf numFmtId="0" fontId="30" fillId="0" borderId="0" xfId="54" applyFont="1" applyFill="1" applyAlignment="1">
      <alignment horizontal="left" vertical="center"/>
    </xf>
    <xf numFmtId="0" fontId="33" fillId="0" borderId="0" xfId="54" applyFont="1" applyFill="1" applyAlignment="1">
      <alignment horizontal="center" vertical="center"/>
    </xf>
    <xf numFmtId="180" fontId="33" fillId="0" borderId="0" xfId="54" applyNumberFormat="1" applyFont="1" applyFill="1" applyAlignment="1">
      <alignment horizontal="center" vertical="center"/>
    </xf>
    <xf numFmtId="181" fontId="4" fillId="0" borderId="0" xfId="54" applyNumberFormat="1" applyFont="1" applyFill="1" applyAlignment="1">
      <alignment horizontal="left" vertical="center"/>
    </xf>
    <xf numFmtId="0" fontId="10" fillId="0" borderId="0" xfId="54" applyFont="1" applyFill="1" applyAlignment="1"/>
    <xf numFmtId="176" fontId="10" fillId="0" borderId="0" xfId="54" applyNumberFormat="1" applyFont="1" applyFill="1" applyAlignment="1">
      <alignment vertical="center"/>
    </xf>
    <xf numFmtId="176" fontId="9" fillId="0" borderId="0" xfId="54" applyNumberFormat="1" applyFont="1" applyFill="1" applyAlignment="1">
      <alignment horizontal="right" vertical="center"/>
    </xf>
    <xf numFmtId="0" fontId="6" fillId="0" borderId="0" xfId="54" applyFill="1" applyAlignment="1">
      <alignment vertical="center"/>
    </xf>
    <xf numFmtId="180" fontId="6" fillId="0" borderId="0" xfId="54" applyNumberFormat="1" applyFill="1" applyAlignment="1">
      <alignment vertical="center"/>
    </xf>
    <xf numFmtId="0" fontId="34" fillId="0" borderId="16" xfId="54" applyFont="1" applyFill="1" applyBorder="1" applyAlignment="1">
      <alignment horizontal="center" vertical="center" wrapText="1"/>
    </xf>
    <xf numFmtId="0" fontId="34" fillId="0" borderId="35" xfId="54" applyFont="1" applyFill="1" applyBorder="1" applyAlignment="1">
      <alignment horizontal="center" vertical="center" wrapText="1"/>
    </xf>
    <xf numFmtId="0" fontId="34" fillId="0" borderId="36" xfId="54" applyFont="1" applyFill="1" applyBorder="1" applyAlignment="1">
      <alignment horizontal="center" vertical="center" wrapText="1"/>
    </xf>
    <xf numFmtId="0" fontId="34" fillId="3" borderId="0" xfId="54" applyFont="1" applyFill="1" applyBorder="1" applyAlignment="1">
      <alignment horizontal="center" vertical="center" wrapText="1"/>
    </xf>
    <xf numFmtId="180" fontId="34" fillId="0" borderId="35" xfId="54" applyNumberFormat="1" applyFont="1" applyFill="1" applyBorder="1" applyAlignment="1">
      <alignment horizontal="center" vertical="center" wrapText="1"/>
    </xf>
    <xf numFmtId="0" fontId="35" fillId="0" borderId="12" xfId="54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176" fontId="36" fillId="3" borderId="0" xfId="54" applyNumberFormat="1" applyFont="1" applyFill="1" applyBorder="1" applyAlignment="1">
      <alignment horizontal="center" vertical="center" wrapText="1"/>
    </xf>
    <xf numFmtId="0" fontId="35" fillId="0" borderId="3" xfId="54" applyFont="1" applyFill="1" applyBorder="1" applyAlignment="1">
      <alignment horizontal="center" vertical="center" wrapText="1"/>
    </xf>
    <xf numFmtId="180" fontId="35" fillId="0" borderId="3" xfId="54" applyNumberFormat="1" applyFont="1" applyFill="1" applyBorder="1" applyAlignment="1">
      <alignment horizontal="center" vertical="center" wrapText="1"/>
    </xf>
    <xf numFmtId="0" fontId="13" fillId="0" borderId="3" xfId="54" applyFont="1" applyFill="1" applyBorder="1" applyAlignment="1">
      <alignment horizontal="center" vertical="center" wrapText="1"/>
    </xf>
    <xf numFmtId="41" fontId="37" fillId="0" borderId="3" xfId="54" applyNumberFormat="1" applyFont="1" applyFill="1" applyBorder="1">
      <alignment vertical="center"/>
    </xf>
    <xf numFmtId="176" fontId="37" fillId="3" borderId="3" xfId="54" applyNumberFormat="1" applyFont="1" applyFill="1" applyBorder="1">
      <alignment vertical="center"/>
    </xf>
    <xf numFmtId="0" fontId="37" fillId="0" borderId="3" xfId="54" applyFont="1" applyFill="1" applyBorder="1">
      <alignment vertical="center"/>
    </xf>
    <xf numFmtId="0" fontId="32" fillId="4" borderId="3" xfId="54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41" fontId="37" fillId="4" borderId="3" xfId="54" applyNumberFormat="1" applyFont="1" applyFill="1" applyBorder="1" applyAlignment="1">
      <alignment vertical="center"/>
    </xf>
    <xf numFmtId="176" fontId="37" fillId="3" borderId="3" xfId="54" applyNumberFormat="1" applyFont="1" applyFill="1" applyBorder="1" applyAlignment="1">
      <alignment vertical="center"/>
    </xf>
    <xf numFmtId="0" fontId="32" fillId="0" borderId="3" xfId="54" applyFont="1" applyFill="1" applyBorder="1" applyAlignment="1">
      <alignment horizontal="center" vertical="center" wrapText="1"/>
    </xf>
    <xf numFmtId="41" fontId="38" fillId="0" borderId="3" xfId="54" applyNumberFormat="1" applyFont="1" applyFill="1" applyBorder="1" applyAlignment="1">
      <alignment vertical="center"/>
    </xf>
    <xf numFmtId="0" fontId="32" fillId="0" borderId="3" xfId="54" applyFont="1" applyFill="1" applyBorder="1" applyAlignment="1">
      <alignment horizontal="right" vertical="center" wrapText="1"/>
    </xf>
    <xf numFmtId="41" fontId="37" fillId="4" borderId="3" xfId="54" applyNumberFormat="1" applyFont="1" applyFill="1" applyBorder="1" applyAlignment="1">
      <alignment horizontal="center" vertical="center"/>
    </xf>
    <xf numFmtId="0" fontId="13" fillId="4" borderId="3" xfId="54" applyFont="1" applyFill="1" applyBorder="1" applyAlignment="1">
      <alignment horizontal="center" vertical="center" wrapText="1"/>
    </xf>
    <xf numFmtId="41" fontId="32" fillId="0" borderId="3" xfId="1" applyNumberFormat="1" applyFont="1" applyFill="1" applyBorder="1" applyAlignment="1">
      <alignment horizontal="right" vertical="center" wrapText="1"/>
    </xf>
    <xf numFmtId="0" fontId="39" fillId="0" borderId="3" xfId="54" applyFont="1" applyFill="1" applyBorder="1" applyAlignment="1">
      <alignment vertical="center" wrapText="1"/>
    </xf>
    <xf numFmtId="0" fontId="40" fillId="4" borderId="3" xfId="54" applyFont="1" applyFill="1" applyBorder="1" applyAlignment="1">
      <alignment vertical="center" wrapText="1"/>
    </xf>
    <xf numFmtId="31" fontId="4" fillId="0" borderId="0" xfId="54" applyNumberFormat="1" applyFont="1" applyFill="1" applyAlignment="1">
      <alignment horizontal="right" vertical="center"/>
    </xf>
    <xf numFmtId="180" fontId="34" fillId="0" borderId="36" xfId="54" applyNumberFormat="1" applyFont="1" applyFill="1" applyBorder="1" applyAlignment="1">
      <alignment horizontal="center" vertical="center" wrapText="1"/>
    </xf>
    <xf numFmtId="0" fontId="38" fillId="0" borderId="0" xfId="54" applyFont="1" applyFill="1" applyAlignment="1">
      <alignment vertical="center"/>
    </xf>
    <xf numFmtId="180" fontId="36" fillId="0" borderId="3" xfId="54" applyNumberFormat="1" applyFont="1" applyFill="1" applyBorder="1" applyAlignment="1">
      <alignment horizontal="center" vertical="center" wrapText="1"/>
    </xf>
    <xf numFmtId="176" fontId="32" fillId="0" borderId="3" xfId="1" applyNumberFormat="1" applyFont="1" applyFill="1" applyBorder="1" applyAlignment="1">
      <alignment horizontal="righ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向阳区2015年预算" xfId="49"/>
    <cellStyle name="千位分隔 4" xfId="50"/>
    <cellStyle name="常规 4" xfId="51"/>
    <cellStyle name="千位分隔 3" xfId="52"/>
    <cellStyle name="常规 2" xfId="53"/>
    <cellStyle name="常规_6.19预算调整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C22"/>
  <sheetViews>
    <sheetView zoomScale="60" zoomScaleNormal="60" workbookViewId="0">
      <selection activeCell="P11" sqref="P11"/>
    </sheetView>
  </sheetViews>
  <sheetFormatPr defaultColWidth="8.125" defaultRowHeight="13.5"/>
  <cols>
    <col min="1" max="1" width="7.625" style="141" customWidth="1"/>
    <col min="2" max="2" width="32.6416666666667" style="142" customWidth="1"/>
    <col min="3" max="3" width="23.9583333333333" style="142" customWidth="1"/>
    <col min="4" max="4" width="30.1416666666667" style="143" customWidth="1"/>
    <col min="5" max="5" width="1" style="143" customWidth="1"/>
    <col min="6" max="6" width="8" style="142" customWidth="1"/>
    <col min="7" max="7" width="35.75" style="142" customWidth="1"/>
    <col min="8" max="9" width="21.625" style="144" customWidth="1"/>
    <col min="10" max="10" width="25.375" style="144" customWidth="1"/>
    <col min="11" max="236" width="18.25" style="142" customWidth="1"/>
    <col min="237" max="237" width="8.125" style="142" customWidth="1"/>
    <col min="238" max="16384" width="8.125" style="136"/>
  </cols>
  <sheetData>
    <row r="1" s="136" customFormat="1" ht="25.15" customHeight="1" spans="1:237">
      <c r="A1" s="145" t="s">
        <v>0</v>
      </c>
      <c r="B1" s="145"/>
      <c r="C1" s="146"/>
      <c r="D1" s="143"/>
      <c r="E1" s="143"/>
      <c r="F1" s="142"/>
      <c r="G1" s="142"/>
      <c r="H1" s="144"/>
      <c r="I1" s="144"/>
      <c r="J1" s="144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2"/>
      <c r="CY1" s="142"/>
      <c r="CZ1" s="142"/>
      <c r="DA1" s="142"/>
      <c r="DB1" s="142"/>
      <c r="DC1" s="142"/>
      <c r="DD1" s="142"/>
      <c r="DE1" s="142"/>
      <c r="DF1" s="142"/>
      <c r="DG1" s="142"/>
      <c r="DH1" s="142"/>
      <c r="DI1" s="142"/>
      <c r="DJ1" s="142"/>
      <c r="DK1" s="142"/>
      <c r="DL1" s="142"/>
      <c r="DM1" s="142"/>
      <c r="DN1" s="142"/>
      <c r="DO1" s="142"/>
      <c r="DP1" s="142"/>
      <c r="DQ1" s="142"/>
      <c r="DR1" s="142"/>
      <c r="DS1" s="142"/>
      <c r="DT1" s="142"/>
      <c r="DU1" s="142"/>
      <c r="DV1" s="142"/>
      <c r="DW1" s="142"/>
      <c r="DX1" s="142"/>
      <c r="DY1" s="142"/>
      <c r="DZ1" s="142"/>
      <c r="EA1" s="142"/>
      <c r="EB1" s="142"/>
      <c r="EC1" s="142"/>
      <c r="ED1" s="142"/>
      <c r="EE1" s="142"/>
      <c r="EF1" s="142"/>
      <c r="EG1" s="142"/>
      <c r="EH1" s="142"/>
      <c r="EI1" s="142"/>
      <c r="EJ1" s="142"/>
      <c r="EK1" s="142"/>
      <c r="EL1" s="142"/>
      <c r="EM1" s="142"/>
      <c r="EN1" s="142"/>
      <c r="EO1" s="142"/>
      <c r="EP1" s="142"/>
      <c r="EQ1" s="142"/>
      <c r="ER1" s="142"/>
      <c r="ES1" s="142"/>
      <c r="ET1" s="142"/>
      <c r="EU1" s="142"/>
      <c r="EV1" s="142"/>
      <c r="EW1" s="142"/>
      <c r="EX1" s="142"/>
      <c r="EY1" s="142"/>
      <c r="EZ1" s="142"/>
      <c r="FA1" s="142"/>
      <c r="FB1" s="142"/>
      <c r="FC1" s="142"/>
      <c r="FD1" s="142"/>
      <c r="FE1" s="142"/>
      <c r="FF1" s="142"/>
      <c r="FG1" s="142"/>
      <c r="FH1" s="142"/>
      <c r="FI1" s="142"/>
      <c r="FJ1" s="142"/>
      <c r="FK1" s="142"/>
      <c r="FL1" s="142"/>
      <c r="FM1" s="142"/>
      <c r="FN1" s="142"/>
      <c r="FO1" s="142"/>
      <c r="FP1" s="142"/>
      <c r="FQ1" s="142"/>
      <c r="FR1" s="142"/>
      <c r="FS1" s="142"/>
      <c r="FT1" s="142"/>
      <c r="FU1" s="142"/>
      <c r="FV1" s="142"/>
      <c r="FW1" s="142"/>
      <c r="FX1" s="142"/>
      <c r="FY1" s="142"/>
      <c r="FZ1" s="142"/>
      <c r="GA1" s="142"/>
      <c r="GB1" s="142"/>
      <c r="GC1" s="142"/>
      <c r="GD1" s="142"/>
      <c r="GE1" s="142"/>
      <c r="GF1" s="142"/>
      <c r="GG1" s="142"/>
      <c r="GH1" s="142"/>
      <c r="GI1" s="142"/>
      <c r="GJ1" s="142"/>
      <c r="GK1" s="142"/>
      <c r="GL1" s="142"/>
      <c r="GM1" s="142"/>
      <c r="GN1" s="142"/>
      <c r="GO1" s="142"/>
      <c r="GP1" s="142"/>
      <c r="GQ1" s="142"/>
      <c r="GR1" s="142"/>
      <c r="GS1" s="142"/>
      <c r="GT1" s="142"/>
      <c r="GU1" s="142"/>
      <c r="GV1" s="142"/>
      <c r="GW1" s="142"/>
      <c r="GX1" s="142"/>
      <c r="GY1" s="142"/>
      <c r="GZ1" s="142"/>
      <c r="HA1" s="142"/>
      <c r="HB1" s="142"/>
      <c r="HC1" s="142"/>
      <c r="HD1" s="142"/>
      <c r="HE1" s="142"/>
      <c r="HF1" s="142"/>
      <c r="HG1" s="142"/>
      <c r="HH1" s="142"/>
      <c r="HI1" s="142"/>
      <c r="HJ1" s="142"/>
      <c r="HK1" s="142"/>
      <c r="HL1" s="142"/>
      <c r="HM1" s="142"/>
      <c r="HN1" s="142"/>
      <c r="HO1" s="142"/>
      <c r="HP1" s="142"/>
      <c r="HQ1" s="142"/>
      <c r="HR1" s="142"/>
      <c r="HS1" s="142"/>
      <c r="HT1" s="142"/>
      <c r="HU1" s="142"/>
      <c r="HV1" s="142"/>
      <c r="HW1" s="142"/>
      <c r="HX1" s="142"/>
      <c r="HY1" s="142"/>
      <c r="HZ1" s="142"/>
      <c r="IA1" s="142"/>
      <c r="IB1" s="142"/>
      <c r="IC1" s="142"/>
    </row>
    <row r="2" s="137" customFormat="1" ht="48" customHeight="1" spans="1:236">
      <c r="A2" s="147" t="s">
        <v>1</v>
      </c>
      <c r="B2" s="147"/>
      <c r="C2" s="147"/>
      <c r="D2" s="147"/>
      <c r="E2" s="147"/>
      <c r="F2" s="147"/>
      <c r="G2" s="147"/>
      <c r="H2" s="148"/>
      <c r="I2" s="148"/>
      <c r="J2" s="148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</row>
    <row r="3" s="137" customFormat="1" ht="26" customHeight="1" spans="1:236">
      <c r="A3" s="149"/>
      <c r="B3" s="149"/>
      <c r="C3" s="150"/>
      <c r="D3" s="151"/>
      <c r="E3" s="152"/>
      <c r="F3" s="153"/>
      <c r="G3" s="153"/>
      <c r="H3" s="154"/>
      <c r="I3" s="154"/>
      <c r="J3" s="181" t="s">
        <v>2</v>
      </c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</row>
    <row r="4" s="138" customFormat="1" ht="28.5" customHeight="1" spans="1:236">
      <c r="A4" s="155" t="s">
        <v>3</v>
      </c>
      <c r="B4" s="156"/>
      <c r="C4" s="156"/>
      <c r="D4" s="157"/>
      <c r="E4" s="158"/>
      <c r="F4" s="155" t="s">
        <v>4</v>
      </c>
      <c r="G4" s="156"/>
      <c r="H4" s="159"/>
      <c r="I4" s="159"/>
      <c r="J4" s="182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  <c r="CA4" s="183"/>
      <c r="CB4" s="183"/>
      <c r="CC4" s="183"/>
      <c r="CD4" s="183"/>
      <c r="CE4" s="183"/>
      <c r="CF4" s="183"/>
      <c r="CG4" s="183"/>
      <c r="CH4" s="183"/>
      <c r="CI4" s="183"/>
      <c r="CJ4" s="183"/>
      <c r="CK4" s="183"/>
      <c r="CL4" s="183"/>
      <c r="CM4" s="183"/>
      <c r="CN4" s="183"/>
      <c r="CO4" s="183"/>
      <c r="CP4" s="183"/>
      <c r="CQ4" s="183"/>
      <c r="CR4" s="183"/>
      <c r="CS4" s="183"/>
      <c r="CT4" s="183"/>
      <c r="CU4" s="183"/>
      <c r="CV4" s="183"/>
      <c r="CW4" s="183"/>
      <c r="CX4" s="183"/>
      <c r="CY4" s="183"/>
      <c r="CZ4" s="183"/>
      <c r="DA4" s="183"/>
      <c r="DB4" s="183"/>
      <c r="DC4" s="183"/>
      <c r="DD4" s="183"/>
      <c r="DE4" s="183"/>
      <c r="DF4" s="183"/>
      <c r="DG4" s="183"/>
      <c r="DH4" s="183"/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183"/>
      <c r="DT4" s="183"/>
      <c r="DU4" s="183"/>
      <c r="DV4" s="183"/>
      <c r="DW4" s="183"/>
      <c r="DX4" s="183"/>
      <c r="DY4" s="183"/>
      <c r="DZ4" s="183"/>
      <c r="EA4" s="183"/>
      <c r="EB4" s="183"/>
      <c r="EC4" s="183"/>
      <c r="ED4" s="183"/>
      <c r="EE4" s="183"/>
      <c r="EF4" s="183"/>
      <c r="EG4" s="183"/>
      <c r="EH4" s="183"/>
      <c r="EI4" s="183"/>
      <c r="EJ4" s="183"/>
      <c r="EK4" s="183"/>
      <c r="EL4" s="183"/>
      <c r="EM4" s="183"/>
      <c r="EN4" s="183"/>
      <c r="EO4" s="183"/>
      <c r="EP4" s="183"/>
      <c r="EQ4" s="183"/>
      <c r="ER4" s="183"/>
      <c r="ES4" s="183"/>
      <c r="ET4" s="183"/>
      <c r="EU4" s="183"/>
      <c r="EV4" s="183"/>
      <c r="EW4" s="183"/>
      <c r="EX4" s="183"/>
      <c r="EY4" s="183"/>
      <c r="EZ4" s="183"/>
      <c r="FA4" s="183"/>
      <c r="FB4" s="183"/>
      <c r="FC4" s="183"/>
      <c r="FD4" s="183"/>
      <c r="FE4" s="183"/>
      <c r="FF4" s="183"/>
      <c r="FG4" s="183"/>
      <c r="FH4" s="183"/>
      <c r="FI4" s="183"/>
      <c r="FJ4" s="183"/>
      <c r="FK4" s="183"/>
      <c r="FL4" s="183"/>
      <c r="FM4" s="183"/>
      <c r="FN4" s="183"/>
      <c r="FO4" s="183"/>
      <c r="FP4" s="183"/>
      <c r="FQ4" s="183"/>
      <c r="FR4" s="183"/>
      <c r="FS4" s="183"/>
      <c r="FT4" s="183"/>
      <c r="FU4" s="183"/>
      <c r="FV4" s="183"/>
      <c r="FW4" s="183"/>
      <c r="FX4" s="183"/>
      <c r="FY4" s="183"/>
      <c r="FZ4" s="183"/>
      <c r="GA4" s="183"/>
      <c r="GB4" s="183"/>
      <c r="GC4" s="183"/>
      <c r="GD4" s="183"/>
      <c r="GE4" s="183"/>
      <c r="GF4" s="183"/>
      <c r="GG4" s="183"/>
      <c r="GH4" s="183"/>
      <c r="GI4" s="183"/>
      <c r="GJ4" s="183"/>
      <c r="GK4" s="183"/>
      <c r="GL4" s="183"/>
      <c r="GM4" s="183"/>
      <c r="GN4" s="183"/>
      <c r="GO4" s="183"/>
      <c r="GP4" s="183"/>
      <c r="GQ4" s="183"/>
      <c r="GR4" s="183"/>
      <c r="GS4" s="183"/>
      <c r="GT4" s="183"/>
      <c r="GU4" s="183"/>
      <c r="GV4" s="183"/>
      <c r="GW4" s="183"/>
      <c r="GX4" s="183"/>
      <c r="GY4" s="183"/>
      <c r="GZ4" s="183"/>
      <c r="HA4" s="183"/>
      <c r="HB4" s="183"/>
      <c r="HC4" s="183"/>
      <c r="HD4" s="183"/>
      <c r="HE4" s="183"/>
      <c r="HF4" s="183"/>
      <c r="HG4" s="183"/>
      <c r="HH4" s="183"/>
      <c r="HI4" s="183"/>
      <c r="HJ4" s="183"/>
      <c r="HK4" s="183"/>
      <c r="HL4" s="183"/>
      <c r="HM4" s="183"/>
      <c r="HN4" s="183"/>
      <c r="HO4" s="183"/>
      <c r="HP4" s="183"/>
      <c r="HQ4" s="183"/>
      <c r="HR4" s="183"/>
      <c r="HS4" s="183"/>
      <c r="HT4" s="183"/>
      <c r="HU4" s="183"/>
      <c r="HV4" s="183"/>
      <c r="HW4" s="183"/>
      <c r="HX4" s="183"/>
      <c r="HY4" s="183"/>
      <c r="HZ4" s="183"/>
      <c r="IA4" s="183"/>
      <c r="IB4" s="183"/>
    </row>
    <row r="5" s="137" customFormat="1" ht="62.1" customHeight="1" spans="1:236">
      <c r="A5" s="160" t="s">
        <v>5</v>
      </c>
      <c r="B5" s="160" t="s">
        <v>6</v>
      </c>
      <c r="C5" s="161" t="s">
        <v>7</v>
      </c>
      <c r="D5" s="161" t="s">
        <v>8</v>
      </c>
      <c r="E5" s="162"/>
      <c r="F5" s="163" t="s">
        <v>5</v>
      </c>
      <c r="G5" s="163" t="s">
        <v>6</v>
      </c>
      <c r="H5" s="164" t="s">
        <v>7</v>
      </c>
      <c r="I5" s="164" t="s">
        <v>9</v>
      </c>
      <c r="J5" s="184" t="s">
        <v>10</v>
      </c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3"/>
      <c r="HI5" s="153"/>
      <c r="HJ5" s="153"/>
      <c r="HK5" s="153"/>
      <c r="HL5" s="153"/>
      <c r="HM5" s="153"/>
      <c r="HN5" s="153"/>
      <c r="HO5" s="153"/>
      <c r="HP5" s="153"/>
      <c r="HQ5" s="153"/>
      <c r="HR5" s="153"/>
      <c r="HS5" s="153"/>
      <c r="HT5" s="153"/>
      <c r="HU5" s="153"/>
      <c r="HV5" s="153"/>
      <c r="HW5" s="153"/>
      <c r="HX5" s="153"/>
      <c r="HY5" s="153"/>
      <c r="HZ5" s="153"/>
      <c r="IA5" s="153"/>
      <c r="IB5" s="153"/>
    </row>
    <row r="6" s="139" customFormat="1" ht="46" customHeight="1" spans="1:10">
      <c r="A6" s="165"/>
      <c r="B6" s="165" t="s">
        <v>11</v>
      </c>
      <c r="C6" s="166">
        <f>SUM(C7,C11,C15)</f>
        <v>1108594577</v>
      </c>
      <c r="D6" s="166">
        <f>SUM(D7,D11,D15)</f>
        <v>290441000</v>
      </c>
      <c r="E6" s="167"/>
      <c r="F6" s="168"/>
      <c r="G6" s="165" t="s">
        <v>11</v>
      </c>
      <c r="H6" s="166">
        <f t="shared" ref="H6:J6" si="0">SUM(H7,H10,H19,H21)</f>
        <v>187462000</v>
      </c>
      <c r="I6" s="166">
        <f t="shared" si="0"/>
        <v>290441000</v>
      </c>
      <c r="J6" s="166">
        <f t="shared" si="0"/>
        <v>477903000</v>
      </c>
    </row>
    <row r="7" s="140" customFormat="1" ht="46" customHeight="1" spans="1:237">
      <c r="A7" s="169"/>
      <c r="B7" s="170" t="s">
        <v>12</v>
      </c>
      <c r="C7" s="171">
        <f>SUM(C8:C10)</f>
        <v>650650000</v>
      </c>
      <c r="D7" s="171">
        <f>SUM(D8:D10)</f>
        <v>93970000</v>
      </c>
      <c r="E7" s="172"/>
      <c r="F7" s="169"/>
      <c r="G7" s="170" t="s">
        <v>13</v>
      </c>
      <c r="H7" s="171">
        <f t="shared" ref="H7:J7" si="1">SUM(H8:H9)</f>
        <v>0</v>
      </c>
      <c r="I7" s="171">
        <f t="shared" si="1"/>
        <v>23340000</v>
      </c>
      <c r="J7" s="171">
        <f t="shared" si="1"/>
        <v>23340000</v>
      </c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3"/>
      <c r="FZ7" s="153"/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3"/>
      <c r="HS7" s="153"/>
      <c r="HT7" s="153"/>
      <c r="HU7" s="153"/>
      <c r="HV7" s="153"/>
      <c r="HW7" s="153"/>
      <c r="HX7" s="153"/>
      <c r="HY7" s="153"/>
      <c r="HZ7" s="153"/>
      <c r="IA7" s="153"/>
      <c r="IB7" s="153"/>
      <c r="IC7" s="153"/>
    </row>
    <row r="8" s="140" customFormat="1" ht="46" customHeight="1" spans="1:237">
      <c r="A8" s="173">
        <v>1</v>
      </c>
      <c r="B8" s="173" t="s">
        <v>14</v>
      </c>
      <c r="C8" s="174">
        <v>618590000</v>
      </c>
      <c r="D8" s="174">
        <v>89640000</v>
      </c>
      <c r="E8" s="172"/>
      <c r="F8" s="173">
        <v>1</v>
      </c>
      <c r="G8" s="173" t="s">
        <v>15</v>
      </c>
      <c r="H8" s="174">
        <v>0</v>
      </c>
      <c r="I8" s="174">
        <v>3340000</v>
      </c>
      <c r="J8" s="174">
        <f>SUM(H8:I8)</f>
        <v>3340000</v>
      </c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</row>
    <row r="9" s="140" customFormat="1" ht="46" customHeight="1" spans="1:237">
      <c r="A9" s="173">
        <v>2</v>
      </c>
      <c r="B9" s="173" t="s">
        <v>16</v>
      </c>
      <c r="C9" s="174">
        <v>3730000</v>
      </c>
      <c r="D9" s="174">
        <v>-160000</v>
      </c>
      <c r="E9" s="172"/>
      <c r="F9" s="173">
        <v>2</v>
      </c>
      <c r="G9" s="173" t="s">
        <v>17</v>
      </c>
      <c r="H9" s="174">
        <v>0</v>
      </c>
      <c r="I9" s="174">
        <v>20000000</v>
      </c>
      <c r="J9" s="174">
        <f>SUM(H9:I9)</f>
        <v>20000000</v>
      </c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153"/>
      <c r="FE9" s="153"/>
      <c r="FF9" s="153"/>
      <c r="FG9" s="153"/>
      <c r="FH9" s="153"/>
      <c r="FI9" s="153"/>
      <c r="FJ9" s="153"/>
      <c r="FK9" s="153"/>
      <c r="FL9" s="153"/>
      <c r="FM9" s="153"/>
      <c r="FN9" s="153"/>
      <c r="FO9" s="153"/>
      <c r="FP9" s="153"/>
      <c r="FQ9" s="153"/>
      <c r="FR9" s="153"/>
      <c r="FS9" s="153"/>
      <c r="FT9" s="153"/>
      <c r="FU9" s="153"/>
      <c r="FV9" s="153"/>
      <c r="FW9" s="153"/>
      <c r="FX9" s="153"/>
      <c r="FY9" s="153"/>
      <c r="FZ9" s="153"/>
      <c r="GA9" s="153"/>
      <c r="GB9" s="153"/>
      <c r="GC9" s="153"/>
      <c r="GD9" s="153"/>
      <c r="GE9" s="153"/>
      <c r="GF9" s="153"/>
      <c r="GG9" s="153"/>
      <c r="GH9" s="153"/>
      <c r="GI9" s="153"/>
      <c r="GJ9" s="153"/>
      <c r="GK9" s="153"/>
      <c r="GL9" s="153"/>
      <c r="GM9" s="153"/>
      <c r="GN9" s="153"/>
      <c r="GO9" s="153"/>
      <c r="GP9" s="153"/>
      <c r="GQ9" s="153"/>
      <c r="GR9" s="153"/>
      <c r="GS9" s="153"/>
      <c r="GT9" s="153"/>
      <c r="GU9" s="153"/>
      <c r="GV9" s="153"/>
      <c r="GW9" s="153"/>
      <c r="GX9" s="153"/>
      <c r="GY9" s="153"/>
      <c r="GZ9" s="153"/>
      <c r="HA9" s="153"/>
      <c r="HB9" s="153"/>
      <c r="HC9" s="153"/>
      <c r="HD9" s="153"/>
      <c r="HE9" s="153"/>
      <c r="HF9" s="153"/>
      <c r="HG9" s="153"/>
      <c r="HH9" s="153"/>
      <c r="HI9" s="153"/>
      <c r="HJ9" s="153"/>
      <c r="HK9" s="153"/>
      <c r="HL9" s="153"/>
      <c r="HM9" s="153"/>
      <c r="HN9" s="153"/>
      <c r="HO9" s="153"/>
      <c r="HP9" s="153"/>
      <c r="HQ9" s="153"/>
      <c r="HR9" s="153"/>
      <c r="HS9" s="153"/>
      <c r="HT9" s="153"/>
      <c r="HU9" s="153"/>
      <c r="HV9" s="153"/>
      <c r="HW9" s="153"/>
      <c r="HX9" s="153"/>
      <c r="HY9" s="153"/>
      <c r="HZ9" s="153"/>
      <c r="IA9" s="153"/>
      <c r="IB9" s="153"/>
      <c r="IC9" s="153"/>
    </row>
    <row r="10" s="140" customFormat="1" ht="46" customHeight="1" spans="1:237">
      <c r="A10" s="173">
        <v>3</v>
      </c>
      <c r="B10" s="173" t="s">
        <v>18</v>
      </c>
      <c r="C10" s="175">
        <v>28330000</v>
      </c>
      <c r="D10" s="174">
        <v>4490000</v>
      </c>
      <c r="E10" s="172"/>
      <c r="F10" s="169"/>
      <c r="G10" s="170" t="s">
        <v>19</v>
      </c>
      <c r="H10" s="171">
        <f t="shared" ref="H10:J10" si="2">SUM(H11:H18)</f>
        <v>159132000</v>
      </c>
      <c r="I10" s="171">
        <f t="shared" si="2"/>
        <v>261330000</v>
      </c>
      <c r="J10" s="171">
        <f t="shared" si="2"/>
        <v>420462000</v>
      </c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53"/>
      <c r="IA10" s="153"/>
      <c r="IB10" s="153"/>
      <c r="IC10" s="153"/>
    </row>
    <row r="11" s="140" customFormat="1" ht="46" customHeight="1" spans="1:237">
      <c r="A11" s="171"/>
      <c r="B11" s="176" t="s">
        <v>20</v>
      </c>
      <c r="C11" s="171">
        <f>SUM(C12:C14)</f>
        <v>266074577</v>
      </c>
      <c r="D11" s="171">
        <f>SUM(D12:D14)</f>
        <v>191981000</v>
      </c>
      <c r="E11" s="172"/>
      <c r="F11" s="173">
        <v>1</v>
      </c>
      <c r="G11" s="173" t="s">
        <v>21</v>
      </c>
      <c r="H11" s="174">
        <v>50000000</v>
      </c>
      <c r="I11" s="174">
        <v>80000000</v>
      </c>
      <c r="J11" s="174">
        <f t="shared" ref="J11:J18" si="3">H11+I11</f>
        <v>130000000</v>
      </c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3"/>
      <c r="FS11" s="153"/>
      <c r="FT11" s="153"/>
      <c r="FU11" s="153"/>
      <c r="FV11" s="153"/>
      <c r="FW11" s="153"/>
      <c r="FX11" s="153"/>
      <c r="FY11" s="153"/>
      <c r="FZ11" s="153"/>
      <c r="GA11" s="153"/>
      <c r="GB11" s="153"/>
      <c r="GC11" s="153"/>
      <c r="GD11" s="153"/>
      <c r="GE11" s="153"/>
      <c r="GF11" s="153"/>
      <c r="GG11" s="153"/>
      <c r="GH11" s="153"/>
      <c r="GI11" s="153"/>
      <c r="GJ11" s="153"/>
      <c r="GK11" s="153"/>
      <c r="GL11" s="153"/>
      <c r="GM11" s="153"/>
      <c r="GN11" s="153"/>
      <c r="GO11" s="153"/>
      <c r="GP11" s="153"/>
      <c r="GQ11" s="153"/>
      <c r="GR11" s="153"/>
      <c r="GS11" s="153"/>
      <c r="GT11" s="153"/>
      <c r="GU11" s="153"/>
      <c r="GV11" s="153"/>
      <c r="GW11" s="153"/>
      <c r="GX11" s="153"/>
      <c r="GY11" s="153"/>
      <c r="GZ11" s="153"/>
      <c r="HA11" s="153"/>
      <c r="HB11" s="153"/>
      <c r="HC11" s="153"/>
      <c r="HD11" s="153"/>
      <c r="HE11" s="153"/>
      <c r="HF11" s="153"/>
      <c r="HG11" s="153"/>
      <c r="HH11" s="153"/>
      <c r="HI11" s="153"/>
      <c r="HJ11" s="153"/>
      <c r="HK11" s="153"/>
      <c r="HL11" s="153"/>
      <c r="HM11" s="153"/>
      <c r="HN11" s="153"/>
      <c r="HO11" s="153"/>
      <c r="HP11" s="153"/>
      <c r="HQ11" s="153"/>
      <c r="HR11" s="153"/>
      <c r="HS11" s="153"/>
      <c r="HT11" s="153"/>
      <c r="HU11" s="153"/>
      <c r="HV11" s="153"/>
      <c r="HW11" s="153"/>
      <c r="HX11" s="153"/>
      <c r="HY11" s="153"/>
      <c r="HZ11" s="153"/>
      <c r="IA11" s="153"/>
      <c r="IB11" s="153"/>
      <c r="IC11" s="153"/>
    </row>
    <row r="12" s="140" customFormat="1" ht="46" customHeight="1" spans="1:237">
      <c r="A12" s="173">
        <v>1</v>
      </c>
      <c r="B12" s="173" t="s">
        <v>22</v>
      </c>
      <c r="C12" s="174">
        <v>130904307</v>
      </c>
      <c r="D12" s="174">
        <f>70000000+8133000+4490000+380000</f>
        <v>83003000</v>
      </c>
      <c r="E12" s="172"/>
      <c r="F12" s="173">
        <v>2</v>
      </c>
      <c r="G12" s="173" t="s">
        <v>23</v>
      </c>
      <c r="H12" s="174">
        <v>56000000</v>
      </c>
      <c r="I12" s="174">
        <v>19550000</v>
      </c>
      <c r="J12" s="174">
        <f t="shared" si="3"/>
        <v>75550000</v>
      </c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153"/>
      <c r="FE12" s="153"/>
      <c r="FF12" s="153"/>
      <c r="FG12" s="153"/>
      <c r="FH12" s="153"/>
      <c r="FI12" s="153"/>
      <c r="FJ12" s="153"/>
      <c r="FK12" s="153"/>
      <c r="FL12" s="153"/>
      <c r="FM12" s="153"/>
      <c r="FN12" s="153"/>
      <c r="FO12" s="153"/>
      <c r="FP12" s="153"/>
      <c r="FQ12" s="153"/>
      <c r="FR12" s="153"/>
      <c r="FS12" s="153"/>
      <c r="FT12" s="153"/>
      <c r="FU12" s="153"/>
      <c r="FV12" s="153"/>
      <c r="FW12" s="153"/>
      <c r="FX12" s="153"/>
      <c r="FY12" s="153"/>
      <c r="FZ12" s="153"/>
      <c r="GA12" s="153"/>
      <c r="GB12" s="153"/>
      <c r="GC12" s="153"/>
      <c r="GD12" s="153"/>
      <c r="GE12" s="153"/>
      <c r="GF12" s="153"/>
      <c r="GG12" s="153"/>
      <c r="GH12" s="153"/>
      <c r="GI12" s="153"/>
      <c r="GJ12" s="153"/>
      <c r="GK12" s="153"/>
      <c r="GL12" s="153"/>
      <c r="GM12" s="153"/>
      <c r="GN12" s="153"/>
      <c r="GO12" s="153"/>
      <c r="GP12" s="153"/>
      <c r="GQ12" s="153"/>
      <c r="GR12" s="153"/>
      <c r="GS12" s="153"/>
      <c r="GT12" s="153"/>
      <c r="GU12" s="153"/>
      <c r="GV12" s="153"/>
      <c r="GW12" s="153"/>
      <c r="GX12" s="153"/>
      <c r="GY12" s="153"/>
      <c r="GZ12" s="153"/>
      <c r="HA12" s="153"/>
      <c r="HB12" s="153"/>
      <c r="HC12" s="153"/>
      <c r="HD12" s="153"/>
      <c r="HE12" s="153"/>
      <c r="HF12" s="153"/>
      <c r="HG12" s="153"/>
      <c r="HH12" s="153"/>
      <c r="HI12" s="153"/>
      <c r="HJ12" s="153"/>
      <c r="HK12" s="153"/>
      <c r="HL12" s="153"/>
      <c r="HM12" s="153"/>
      <c r="HN12" s="153"/>
      <c r="HO12" s="153"/>
      <c r="HP12" s="153"/>
      <c r="HQ12" s="153"/>
      <c r="HR12" s="153"/>
      <c r="HS12" s="153"/>
      <c r="HT12" s="153"/>
      <c r="HU12" s="153"/>
      <c r="HV12" s="153"/>
      <c r="HW12" s="153"/>
      <c r="HX12" s="153"/>
      <c r="HY12" s="153"/>
      <c r="HZ12" s="153"/>
      <c r="IA12" s="153"/>
      <c r="IB12" s="153"/>
      <c r="IC12" s="153"/>
    </row>
    <row r="13" s="140" customFormat="1" ht="46" customHeight="1" spans="1:237">
      <c r="A13" s="173">
        <v>2</v>
      </c>
      <c r="B13" s="173" t="s">
        <v>24</v>
      </c>
      <c r="C13" s="174">
        <v>84992270</v>
      </c>
      <c r="D13" s="174">
        <v>58800000</v>
      </c>
      <c r="E13" s="172"/>
      <c r="F13" s="173">
        <v>3</v>
      </c>
      <c r="G13" s="173" t="s">
        <v>25</v>
      </c>
      <c r="H13" s="174">
        <v>30000000</v>
      </c>
      <c r="I13" s="174">
        <v>10000000</v>
      </c>
      <c r="J13" s="174">
        <f t="shared" si="3"/>
        <v>40000000</v>
      </c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/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153"/>
      <c r="FE13" s="153"/>
      <c r="FF13" s="153"/>
      <c r="FG13" s="153"/>
      <c r="FH13" s="153"/>
      <c r="FI13" s="153"/>
      <c r="FJ13" s="153"/>
      <c r="FK13" s="153"/>
      <c r="FL13" s="153"/>
      <c r="FM13" s="153"/>
      <c r="FN13" s="153"/>
      <c r="FO13" s="153"/>
      <c r="FP13" s="153"/>
      <c r="FQ13" s="153"/>
      <c r="FR13" s="153"/>
      <c r="FS13" s="153"/>
      <c r="FT13" s="153"/>
      <c r="FU13" s="153"/>
      <c r="FV13" s="153"/>
      <c r="FW13" s="153"/>
      <c r="FX13" s="153"/>
      <c r="FY13" s="153"/>
      <c r="FZ13" s="153"/>
      <c r="GA13" s="153"/>
      <c r="GB13" s="153"/>
      <c r="GC13" s="153"/>
      <c r="GD13" s="153"/>
      <c r="GE13" s="153"/>
      <c r="GF13" s="153"/>
      <c r="GG13" s="153"/>
      <c r="GH13" s="153"/>
      <c r="GI13" s="153"/>
      <c r="GJ13" s="153"/>
      <c r="GK13" s="153"/>
      <c r="GL13" s="153"/>
      <c r="GM13" s="153"/>
      <c r="GN13" s="153"/>
      <c r="GO13" s="153"/>
      <c r="GP13" s="153"/>
      <c r="GQ13" s="153"/>
      <c r="GR13" s="153"/>
      <c r="GS13" s="153"/>
      <c r="GT13" s="153"/>
      <c r="GU13" s="153"/>
      <c r="GV13" s="153"/>
      <c r="GW13" s="153"/>
      <c r="GX13" s="153"/>
      <c r="GY13" s="153"/>
      <c r="GZ13" s="153"/>
      <c r="HA13" s="153"/>
      <c r="HB13" s="153"/>
      <c r="HC13" s="153"/>
      <c r="HD13" s="153"/>
      <c r="HE13" s="153"/>
      <c r="HF13" s="153"/>
      <c r="HG13" s="153"/>
      <c r="HH13" s="153"/>
      <c r="HI13" s="153"/>
      <c r="HJ13" s="153"/>
      <c r="HK13" s="153"/>
      <c r="HL13" s="153"/>
      <c r="HM13" s="153"/>
      <c r="HN13" s="153"/>
      <c r="HO13" s="153"/>
      <c r="HP13" s="153"/>
      <c r="HQ13" s="153"/>
      <c r="HR13" s="153"/>
      <c r="HS13" s="153"/>
      <c r="HT13" s="153"/>
      <c r="HU13" s="153"/>
      <c r="HV13" s="153"/>
      <c r="HW13" s="153"/>
      <c r="HX13" s="153"/>
      <c r="HY13" s="153"/>
      <c r="HZ13" s="153"/>
      <c r="IA13" s="153"/>
      <c r="IB13" s="153"/>
      <c r="IC13" s="153"/>
    </row>
    <row r="14" s="140" customFormat="1" ht="46" customHeight="1" spans="1:237">
      <c r="A14" s="173">
        <v>3</v>
      </c>
      <c r="B14" s="173" t="s">
        <v>26</v>
      </c>
      <c r="C14" s="174">
        <v>50178000</v>
      </c>
      <c r="D14" s="174">
        <v>50178000</v>
      </c>
      <c r="E14" s="172"/>
      <c r="F14" s="173">
        <v>4</v>
      </c>
      <c r="G14" s="173" t="s">
        <v>27</v>
      </c>
      <c r="H14" s="174">
        <v>500000</v>
      </c>
      <c r="I14" s="174">
        <v>700000</v>
      </c>
      <c r="J14" s="174">
        <f t="shared" si="3"/>
        <v>1200000</v>
      </c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153"/>
      <c r="FE14" s="153"/>
      <c r="FF14" s="153"/>
      <c r="FG14" s="153"/>
      <c r="FH14" s="153"/>
      <c r="FI14" s="153"/>
      <c r="FJ14" s="153"/>
      <c r="FK14" s="153"/>
      <c r="FL14" s="153"/>
      <c r="FM14" s="153"/>
      <c r="FN14" s="153"/>
      <c r="FO14" s="153"/>
      <c r="FP14" s="153"/>
      <c r="FQ14" s="153"/>
      <c r="FR14" s="153"/>
      <c r="FS14" s="153"/>
      <c r="FT14" s="153"/>
      <c r="FU14" s="153"/>
      <c r="FV14" s="153"/>
      <c r="FW14" s="153"/>
      <c r="FX14" s="153"/>
      <c r="FY14" s="153"/>
      <c r="FZ14" s="153"/>
      <c r="GA14" s="153"/>
      <c r="GB14" s="153"/>
      <c r="GC14" s="153"/>
      <c r="GD14" s="153"/>
      <c r="GE14" s="153"/>
      <c r="GF14" s="153"/>
      <c r="GG14" s="153"/>
      <c r="GH14" s="153"/>
      <c r="GI14" s="153"/>
      <c r="GJ14" s="153"/>
      <c r="GK14" s="153"/>
      <c r="GL14" s="153"/>
      <c r="GM14" s="153"/>
      <c r="GN14" s="153"/>
      <c r="GO14" s="153"/>
      <c r="GP14" s="153"/>
      <c r="GQ14" s="153"/>
      <c r="GR14" s="153"/>
      <c r="GS14" s="153"/>
      <c r="GT14" s="153"/>
      <c r="GU14" s="153"/>
      <c r="GV14" s="153"/>
      <c r="GW14" s="153"/>
      <c r="GX14" s="153"/>
      <c r="GY14" s="153"/>
      <c r="GZ14" s="153"/>
      <c r="HA14" s="153"/>
      <c r="HB14" s="153"/>
      <c r="HC14" s="153"/>
      <c r="HD14" s="153"/>
      <c r="HE14" s="153"/>
      <c r="HF14" s="153"/>
      <c r="HG14" s="153"/>
      <c r="HH14" s="153"/>
      <c r="HI14" s="153"/>
      <c r="HJ14" s="153"/>
      <c r="HK14" s="153"/>
      <c r="HL14" s="153"/>
      <c r="HM14" s="153"/>
      <c r="HN14" s="153"/>
      <c r="HO14" s="153"/>
      <c r="HP14" s="153"/>
      <c r="HQ14" s="153"/>
      <c r="HR14" s="153"/>
      <c r="HS14" s="153"/>
      <c r="HT14" s="153"/>
      <c r="HU14" s="153"/>
      <c r="HV14" s="153"/>
      <c r="HW14" s="153"/>
      <c r="HX14" s="153"/>
      <c r="HY14" s="153"/>
      <c r="HZ14" s="153"/>
      <c r="IA14" s="153"/>
      <c r="IB14" s="153"/>
      <c r="IC14" s="153"/>
    </row>
    <row r="15" s="140" customFormat="1" ht="46" customHeight="1" spans="1:237">
      <c r="A15" s="177"/>
      <c r="B15" s="177" t="s">
        <v>28</v>
      </c>
      <c r="C15" s="171">
        <f>SUM(C16)</f>
        <v>191870000</v>
      </c>
      <c r="D15" s="171">
        <f>SUM(D16)</f>
        <v>4490000</v>
      </c>
      <c r="E15" s="172"/>
      <c r="F15" s="173">
        <v>5</v>
      </c>
      <c r="G15" s="173" t="s">
        <v>29</v>
      </c>
      <c r="H15" s="174">
        <v>400000</v>
      </c>
      <c r="I15" s="174">
        <v>500000</v>
      </c>
      <c r="J15" s="174">
        <f t="shared" si="3"/>
        <v>900000</v>
      </c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153"/>
      <c r="FE15" s="153"/>
      <c r="FF15" s="153"/>
      <c r="FG15" s="153"/>
      <c r="FH15" s="153"/>
      <c r="FI15" s="153"/>
      <c r="FJ15" s="153"/>
      <c r="FK15" s="153"/>
      <c r="FL15" s="153"/>
      <c r="FM15" s="153"/>
      <c r="FN15" s="153"/>
      <c r="FO15" s="153"/>
      <c r="FP15" s="153"/>
      <c r="FQ15" s="153"/>
      <c r="FR15" s="153"/>
      <c r="FS15" s="153"/>
      <c r="FT15" s="153"/>
      <c r="FU15" s="153"/>
      <c r="FV15" s="153"/>
      <c r="FW15" s="153"/>
      <c r="FX15" s="153"/>
      <c r="FY15" s="153"/>
      <c r="FZ15" s="153"/>
      <c r="GA15" s="153"/>
      <c r="GB15" s="153"/>
      <c r="GC15" s="153"/>
      <c r="GD15" s="153"/>
      <c r="GE15" s="153"/>
      <c r="GF15" s="153"/>
      <c r="GG15" s="153"/>
      <c r="GH15" s="153"/>
      <c r="GI15" s="153"/>
      <c r="GJ15" s="153"/>
      <c r="GK15" s="153"/>
      <c r="GL15" s="153"/>
      <c r="GM15" s="153"/>
      <c r="GN15" s="153"/>
      <c r="GO15" s="153"/>
      <c r="GP15" s="153"/>
      <c r="GQ15" s="153"/>
      <c r="GR15" s="153"/>
      <c r="GS15" s="153"/>
      <c r="GT15" s="153"/>
      <c r="GU15" s="153"/>
      <c r="GV15" s="153"/>
      <c r="GW15" s="153"/>
      <c r="GX15" s="153"/>
      <c r="GY15" s="153"/>
      <c r="GZ15" s="153"/>
      <c r="HA15" s="153"/>
      <c r="HB15" s="153"/>
      <c r="HC15" s="153"/>
      <c r="HD15" s="153"/>
      <c r="HE15" s="153"/>
      <c r="HF15" s="153"/>
      <c r="HG15" s="153"/>
      <c r="HH15" s="153"/>
      <c r="HI15" s="153"/>
      <c r="HJ15" s="153"/>
      <c r="HK15" s="153"/>
      <c r="HL15" s="153"/>
      <c r="HM15" s="153"/>
      <c r="HN15" s="153"/>
      <c r="HO15" s="153"/>
      <c r="HP15" s="153"/>
      <c r="HQ15" s="153"/>
      <c r="HR15" s="153"/>
      <c r="HS15" s="153"/>
      <c r="HT15" s="153"/>
      <c r="HU15" s="153"/>
      <c r="HV15" s="153"/>
      <c r="HW15" s="153"/>
      <c r="HX15" s="153"/>
      <c r="HY15" s="153"/>
      <c r="HZ15" s="153"/>
      <c r="IA15" s="153"/>
      <c r="IB15" s="153"/>
      <c r="IC15" s="153"/>
    </row>
    <row r="16" s="140" customFormat="1" ht="46" customHeight="1" spans="1:237">
      <c r="A16" s="173">
        <v>1</v>
      </c>
      <c r="B16" s="173" t="s">
        <v>30</v>
      </c>
      <c r="C16" s="174">
        <v>191870000</v>
      </c>
      <c r="D16" s="174">
        <v>4490000</v>
      </c>
      <c r="E16" s="172"/>
      <c r="F16" s="173">
        <v>6</v>
      </c>
      <c r="G16" s="173" t="s">
        <v>31</v>
      </c>
      <c r="H16" s="174">
        <v>20000000</v>
      </c>
      <c r="I16" s="174">
        <f>80000000-34605307+81804307+22801000</f>
        <v>150000000</v>
      </c>
      <c r="J16" s="174">
        <f t="shared" si="3"/>
        <v>170000000</v>
      </c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153"/>
      <c r="FE16" s="153"/>
      <c r="FF16" s="153"/>
      <c r="FG16" s="153"/>
      <c r="FH16" s="153"/>
      <c r="FI16" s="153"/>
      <c r="FJ16" s="153"/>
      <c r="FK16" s="153"/>
      <c r="FL16" s="153"/>
      <c r="FM16" s="153"/>
      <c r="FN16" s="153"/>
      <c r="FO16" s="153"/>
      <c r="FP16" s="153"/>
      <c r="FQ16" s="153"/>
      <c r="FR16" s="153"/>
      <c r="FS16" s="153"/>
      <c r="FT16" s="153"/>
      <c r="FU16" s="153"/>
      <c r="FV16" s="153"/>
      <c r="FW16" s="153"/>
      <c r="FX16" s="153"/>
      <c r="FY16" s="153"/>
      <c r="FZ16" s="153"/>
      <c r="GA16" s="153"/>
      <c r="GB16" s="153"/>
      <c r="GC16" s="153"/>
      <c r="GD16" s="153"/>
      <c r="GE16" s="153"/>
      <c r="GF16" s="153"/>
      <c r="GG16" s="153"/>
      <c r="GH16" s="153"/>
      <c r="GI16" s="153"/>
      <c r="GJ16" s="153"/>
      <c r="GK16" s="153"/>
      <c r="GL16" s="153"/>
      <c r="GM16" s="153"/>
      <c r="GN16" s="153"/>
      <c r="GO16" s="153"/>
      <c r="GP16" s="153"/>
      <c r="GQ16" s="153"/>
      <c r="GR16" s="153"/>
      <c r="GS16" s="153"/>
      <c r="GT16" s="153"/>
      <c r="GU16" s="153"/>
      <c r="GV16" s="153"/>
      <c r="GW16" s="153"/>
      <c r="GX16" s="153"/>
      <c r="GY16" s="153"/>
      <c r="GZ16" s="153"/>
      <c r="HA16" s="153"/>
      <c r="HB16" s="153"/>
      <c r="HC16" s="153"/>
      <c r="HD16" s="153"/>
      <c r="HE16" s="153"/>
      <c r="HF16" s="153"/>
      <c r="HG16" s="153"/>
      <c r="HH16" s="153"/>
      <c r="HI16" s="153"/>
      <c r="HJ16" s="153"/>
      <c r="HK16" s="153"/>
      <c r="HL16" s="153"/>
      <c r="HM16" s="153"/>
      <c r="HN16" s="153"/>
      <c r="HO16" s="153"/>
      <c r="HP16" s="153"/>
      <c r="HQ16" s="153"/>
      <c r="HR16" s="153"/>
      <c r="HS16" s="153"/>
      <c r="HT16" s="153"/>
      <c r="HU16" s="153"/>
      <c r="HV16" s="153"/>
      <c r="HW16" s="153"/>
      <c r="HX16" s="153"/>
      <c r="HY16" s="153"/>
      <c r="HZ16" s="153"/>
      <c r="IA16" s="153"/>
      <c r="IB16" s="153"/>
      <c r="IC16" s="153"/>
    </row>
    <row r="17" s="140" customFormat="1" ht="46" customHeight="1" spans="1:237">
      <c r="A17" s="173"/>
      <c r="B17" s="173"/>
      <c r="C17" s="174"/>
      <c r="D17" s="174"/>
      <c r="E17" s="172"/>
      <c r="F17" s="173">
        <v>7</v>
      </c>
      <c r="G17" s="173" t="s">
        <v>32</v>
      </c>
      <c r="H17" s="178">
        <f>130000+302000</f>
        <v>432000</v>
      </c>
      <c r="I17" s="185">
        <v>200000</v>
      </c>
      <c r="J17" s="174">
        <f t="shared" si="3"/>
        <v>632000</v>
      </c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  <c r="GW17" s="153"/>
      <c r="GX17" s="153"/>
      <c r="GY17" s="153"/>
      <c r="GZ17" s="153"/>
      <c r="HA17" s="153"/>
      <c r="HB17" s="153"/>
      <c r="HC17" s="153"/>
      <c r="HD17" s="153"/>
      <c r="HE17" s="153"/>
      <c r="HF17" s="153"/>
      <c r="HG17" s="153"/>
      <c r="HH17" s="153"/>
      <c r="HI17" s="153"/>
      <c r="HJ17" s="153"/>
      <c r="HK17" s="153"/>
      <c r="HL17" s="153"/>
      <c r="HM17" s="153"/>
      <c r="HN17" s="153"/>
      <c r="HO17" s="153"/>
      <c r="HP17" s="153"/>
      <c r="HQ17" s="153"/>
      <c r="HR17" s="153"/>
      <c r="HS17" s="153"/>
      <c r="HT17" s="153"/>
      <c r="HU17" s="153"/>
      <c r="HV17" s="153"/>
      <c r="HW17" s="153"/>
      <c r="HX17" s="153"/>
      <c r="HY17" s="153"/>
      <c r="HZ17" s="153"/>
      <c r="IA17" s="153"/>
      <c r="IB17" s="153"/>
      <c r="IC17" s="153"/>
    </row>
    <row r="18" s="140" customFormat="1" ht="46" customHeight="1" spans="1:237">
      <c r="A18" s="173"/>
      <c r="B18" s="173"/>
      <c r="C18" s="174"/>
      <c r="D18" s="174"/>
      <c r="E18" s="172"/>
      <c r="F18" s="173">
        <v>8</v>
      </c>
      <c r="G18" s="173" t="s">
        <v>33</v>
      </c>
      <c r="H18" s="178">
        <v>1800000</v>
      </c>
      <c r="I18" s="185">
        <v>380000</v>
      </c>
      <c r="J18" s="174">
        <f t="shared" si="3"/>
        <v>2180000</v>
      </c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  <c r="GW18" s="153"/>
      <c r="GX18" s="153"/>
      <c r="GY18" s="153"/>
      <c r="GZ18" s="153"/>
      <c r="HA18" s="153"/>
      <c r="HB18" s="153"/>
      <c r="HC18" s="153"/>
      <c r="HD18" s="153"/>
      <c r="HE18" s="153"/>
      <c r="HF18" s="153"/>
      <c r="HG18" s="153"/>
      <c r="HH18" s="153"/>
      <c r="HI18" s="153"/>
      <c r="HJ18" s="153"/>
      <c r="HK18" s="153"/>
      <c r="HL18" s="153"/>
      <c r="HM18" s="153"/>
      <c r="HN18" s="153"/>
      <c r="HO18" s="153"/>
      <c r="HP18" s="153"/>
      <c r="HQ18" s="153"/>
      <c r="HR18" s="153"/>
      <c r="HS18" s="153"/>
      <c r="HT18" s="153"/>
      <c r="HU18" s="153"/>
      <c r="HV18" s="153"/>
      <c r="HW18" s="153"/>
      <c r="HX18" s="153"/>
      <c r="HY18" s="153"/>
      <c r="HZ18" s="153"/>
      <c r="IA18" s="153"/>
      <c r="IB18" s="153"/>
      <c r="IC18" s="153"/>
    </row>
    <row r="19" s="140" customFormat="1" ht="46" customHeight="1" spans="1:237">
      <c r="A19" s="173"/>
      <c r="B19" s="173"/>
      <c r="C19" s="174"/>
      <c r="D19" s="174"/>
      <c r="E19" s="172"/>
      <c r="F19" s="169"/>
      <c r="G19" s="170" t="s">
        <v>34</v>
      </c>
      <c r="H19" s="171">
        <f t="shared" ref="H19:J19" si="4">SUM(H20)</f>
        <v>28330000</v>
      </c>
      <c r="I19" s="171">
        <f t="shared" si="4"/>
        <v>4490000</v>
      </c>
      <c r="J19" s="171">
        <f t="shared" si="4"/>
        <v>32820000</v>
      </c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  <c r="GW19" s="153"/>
      <c r="GX19" s="153"/>
      <c r="GY19" s="153"/>
      <c r="GZ19" s="153"/>
      <c r="HA19" s="153"/>
      <c r="HB19" s="153"/>
      <c r="HC19" s="153"/>
      <c r="HD19" s="153"/>
      <c r="HE19" s="153"/>
      <c r="HF19" s="153"/>
      <c r="HG19" s="153"/>
      <c r="HH19" s="153"/>
      <c r="HI19" s="153"/>
      <c r="HJ19" s="153"/>
      <c r="HK19" s="153"/>
      <c r="HL19" s="153"/>
      <c r="HM19" s="153"/>
      <c r="HN19" s="153"/>
      <c r="HO19" s="153"/>
      <c r="HP19" s="153"/>
      <c r="HQ19" s="153"/>
      <c r="HR19" s="153"/>
      <c r="HS19" s="153"/>
      <c r="HT19" s="153"/>
      <c r="HU19" s="153"/>
      <c r="HV19" s="153"/>
      <c r="HW19" s="153"/>
      <c r="HX19" s="153"/>
      <c r="HY19" s="153"/>
      <c r="HZ19" s="153"/>
      <c r="IA19" s="153"/>
      <c r="IB19" s="153"/>
      <c r="IC19" s="153"/>
    </row>
    <row r="20" s="140" customFormat="1" ht="46" customHeight="1" spans="1:237">
      <c r="A20" s="173"/>
      <c r="B20" s="173"/>
      <c r="C20" s="174"/>
      <c r="D20" s="174"/>
      <c r="E20" s="172"/>
      <c r="F20" s="173">
        <v>1</v>
      </c>
      <c r="G20" s="173" t="s">
        <v>18</v>
      </c>
      <c r="H20" s="175">
        <v>28330000</v>
      </c>
      <c r="I20" s="174">
        <v>4490000</v>
      </c>
      <c r="J20" s="174">
        <f>SUM(H20:I20)</f>
        <v>32820000</v>
      </c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  <c r="HK20" s="153"/>
      <c r="HL20" s="153"/>
      <c r="HM20" s="153"/>
      <c r="HN20" s="153"/>
      <c r="HO20" s="153"/>
      <c r="HP20" s="153"/>
      <c r="HQ20" s="153"/>
      <c r="HR20" s="153"/>
      <c r="HS20" s="153"/>
      <c r="HT20" s="153"/>
      <c r="HU20" s="153"/>
      <c r="HV20" s="153"/>
      <c r="HW20" s="153"/>
      <c r="HX20" s="153"/>
      <c r="HY20" s="153"/>
      <c r="HZ20" s="153"/>
      <c r="IA20" s="153"/>
      <c r="IB20" s="153"/>
      <c r="IC20" s="153"/>
    </row>
    <row r="21" s="140" customFormat="1" ht="46" customHeight="1" spans="1:237">
      <c r="A21" s="173"/>
      <c r="B21" s="179"/>
      <c r="C21" s="174"/>
      <c r="D21" s="174"/>
      <c r="E21" s="172"/>
      <c r="F21" s="180"/>
      <c r="G21" s="170" t="s">
        <v>35</v>
      </c>
      <c r="H21" s="171">
        <f t="shared" ref="H21:J21" si="5">SUM(H22)</f>
        <v>0</v>
      </c>
      <c r="I21" s="171">
        <f t="shared" si="5"/>
        <v>1281000</v>
      </c>
      <c r="J21" s="171">
        <f t="shared" si="5"/>
        <v>1281000</v>
      </c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153"/>
      <c r="FE21" s="153"/>
      <c r="FF21" s="153"/>
      <c r="FG21" s="153"/>
      <c r="FH21" s="153"/>
      <c r="FI21" s="153"/>
      <c r="FJ21" s="153"/>
      <c r="FK21" s="153"/>
      <c r="FL21" s="153"/>
      <c r="FM21" s="153"/>
      <c r="FN21" s="153"/>
      <c r="FO21" s="153"/>
      <c r="FP21" s="153"/>
      <c r="FQ21" s="153"/>
      <c r="FR21" s="153"/>
      <c r="FS21" s="153"/>
      <c r="FT21" s="153"/>
      <c r="FU21" s="153"/>
      <c r="FV21" s="153"/>
      <c r="FW21" s="153"/>
      <c r="FX21" s="153"/>
      <c r="FY21" s="153"/>
      <c r="FZ21" s="153"/>
      <c r="GA21" s="153"/>
      <c r="GB21" s="153"/>
      <c r="GC21" s="153"/>
      <c r="GD21" s="153"/>
      <c r="GE21" s="153"/>
      <c r="GF21" s="153"/>
      <c r="GG21" s="153"/>
      <c r="GH21" s="153"/>
      <c r="GI21" s="153"/>
      <c r="GJ21" s="153"/>
      <c r="GK21" s="153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3"/>
      <c r="HI21" s="153"/>
      <c r="HJ21" s="153"/>
      <c r="HK21" s="153"/>
      <c r="HL21" s="153"/>
      <c r="HM21" s="153"/>
      <c r="HN21" s="153"/>
      <c r="HO21" s="153"/>
      <c r="HP21" s="153"/>
      <c r="HQ21" s="153"/>
      <c r="HR21" s="153"/>
      <c r="HS21" s="153"/>
      <c r="HT21" s="153"/>
      <c r="HU21" s="153"/>
      <c r="HV21" s="153"/>
      <c r="HW21" s="153"/>
      <c r="HX21" s="153"/>
      <c r="HY21" s="153"/>
      <c r="HZ21" s="153"/>
      <c r="IA21" s="153"/>
      <c r="IB21" s="153"/>
      <c r="IC21" s="153"/>
    </row>
    <row r="22" s="140" customFormat="1" ht="46" customHeight="1" spans="1:237">
      <c r="A22" s="173"/>
      <c r="B22" s="179"/>
      <c r="C22" s="174"/>
      <c r="D22" s="174"/>
      <c r="E22" s="172"/>
      <c r="F22" s="173">
        <v>1</v>
      </c>
      <c r="G22" s="173" t="s">
        <v>36</v>
      </c>
      <c r="H22" s="174">
        <v>0</v>
      </c>
      <c r="I22" s="174">
        <v>1281000</v>
      </c>
      <c r="J22" s="174">
        <f>H22+I22</f>
        <v>1281000</v>
      </c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153"/>
      <c r="FE22" s="153"/>
      <c r="FF22" s="153"/>
      <c r="FG22" s="153"/>
      <c r="FH22" s="153"/>
      <c r="FI22" s="153"/>
      <c r="FJ22" s="153"/>
      <c r="FK22" s="153"/>
      <c r="FL22" s="153"/>
      <c r="FM22" s="153"/>
      <c r="FN22" s="153"/>
      <c r="FO22" s="153"/>
      <c r="FP22" s="153"/>
      <c r="FQ22" s="153"/>
      <c r="FR22" s="153"/>
      <c r="FS22" s="153"/>
      <c r="FT22" s="153"/>
      <c r="FU22" s="153"/>
      <c r="FV22" s="153"/>
      <c r="FW22" s="153"/>
      <c r="FX22" s="153"/>
      <c r="FY22" s="153"/>
      <c r="FZ22" s="153"/>
      <c r="GA22" s="153"/>
      <c r="GB22" s="153"/>
      <c r="GC22" s="153"/>
      <c r="GD22" s="153"/>
      <c r="GE22" s="153"/>
      <c r="GF22" s="153"/>
      <c r="GG22" s="153"/>
      <c r="GH22" s="153"/>
      <c r="GI22" s="153"/>
      <c r="GJ22" s="153"/>
      <c r="GK22" s="153"/>
      <c r="GL22" s="153"/>
      <c r="GM22" s="153"/>
      <c r="GN22" s="153"/>
      <c r="GO22" s="153"/>
      <c r="GP22" s="153"/>
      <c r="GQ22" s="153"/>
      <c r="GR22" s="153"/>
      <c r="GS22" s="153"/>
      <c r="GT22" s="153"/>
      <c r="GU22" s="153"/>
      <c r="GV22" s="153"/>
      <c r="GW22" s="153"/>
      <c r="GX22" s="153"/>
      <c r="GY22" s="153"/>
      <c r="GZ22" s="153"/>
      <c r="HA22" s="153"/>
      <c r="HB22" s="153"/>
      <c r="HC22" s="153"/>
      <c r="HD22" s="153"/>
      <c r="HE22" s="153"/>
      <c r="HF22" s="153"/>
      <c r="HG22" s="153"/>
      <c r="HH22" s="153"/>
      <c r="HI22" s="153"/>
      <c r="HJ22" s="153"/>
      <c r="HK22" s="153"/>
      <c r="HL22" s="153"/>
      <c r="HM22" s="153"/>
      <c r="HN22" s="153"/>
      <c r="HO22" s="153"/>
      <c r="HP22" s="153"/>
      <c r="HQ22" s="153"/>
      <c r="HR22" s="153"/>
      <c r="HS22" s="153"/>
      <c r="HT22" s="153"/>
      <c r="HU22" s="153"/>
      <c r="HV22" s="153"/>
      <c r="HW22" s="153"/>
      <c r="HX22" s="153"/>
      <c r="HY22" s="153"/>
      <c r="HZ22" s="153"/>
      <c r="IA22" s="153"/>
      <c r="IB22" s="153"/>
      <c r="IC22" s="153"/>
    </row>
  </sheetData>
  <mergeCells count="5">
    <mergeCell ref="A1:B1"/>
    <mergeCell ref="A2:J2"/>
    <mergeCell ref="A3:B3"/>
    <mergeCell ref="A4:D4"/>
    <mergeCell ref="F4:J4"/>
  </mergeCells>
  <printOptions horizontalCentered="1"/>
  <pageMargins left="0.393055555555556" right="0.393055555555556" top="0.393055555555556" bottom="0.393055555555556" header="0.5" footer="0.196527777777778"/>
  <pageSetup paperSize="9" scale="55" orientation="landscape" horizontalDpi="600"/>
  <headerFooter>
    <oddFooter>&amp;C第 1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zoomScale="85" zoomScaleNormal="85" topLeftCell="A4" workbookViewId="0">
      <selection activeCell="B2" sqref="B2:H3"/>
    </sheetView>
  </sheetViews>
  <sheetFormatPr defaultColWidth="9" defaultRowHeight="13.5" outlineLevelCol="7"/>
  <cols>
    <col min="1" max="1" width="9" style="90"/>
    <col min="2" max="3" width="29.875" style="90" customWidth="1"/>
    <col min="4" max="4" width="22.25" style="90" customWidth="1"/>
    <col min="5" max="5" width="11.875" style="90" customWidth="1"/>
    <col min="6" max="6" width="10.125" style="113" customWidth="1"/>
    <col min="7" max="7" width="12.625" style="90" customWidth="1"/>
    <col min="8" max="8" width="31" style="90" customWidth="1"/>
    <col min="9" max="16384" width="9" style="90"/>
  </cols>
  <sheetData>
    <row r="1" s="90" customFormat="1" ht="19.5" customHeight="1" spans="1:6">
      <c r="A1" s="114" t="s">
        <v>37</v>
      </c>
      <c r="B1" s="92"/>
      <c r="C1" s="92"/>
      <c r="F1" s="113"/>
    </row>
    <row r="2" s="90" customFormat="1" spans="2:8">
      <c r="B2" s="23" t="s">
        <v>38</v>
      </c>
      <c r="C2" s="23"/>
      <c r="D2" s="23"/>
      <c r="E2" s="23"/>
      <c r="F2" s="115"/>
      <c r="G2" s="23"/>
      <c r="H2" s="23"/>
    </row>
    <row r="3" s="90" customFormat="1" ht="21" customHeight="1" spans="2:8">
      <c r="B3" s="23"/>
      <c r="C3" s="23"/>
      <c r="D3" s="23"/>
      <c r="E3" s="23"/>
      <c r="F3" s="115"/>
      <c r="G3" s="23"/>
      <c r="H3" s="23"/>
    </row>
    <row r="4" s="90" customFormat="1" ht="19.5" customHeight="1" spans="2:8">
      <c r="B4" s="116"/>
      <c r="C4" s="116"/>
      <c r="D4" s="116"/>
      <c r="E4" s="116"/>
      <c r="F4" s="117"/>
      <c r="G4" s="116"/>
      <c r="H4" s="118" t="s">
        <v>39</v>
      </c>
    </row>
    <row r="5" s="111" customFormat="1" ht="33" customHeight="1" spans="1:8">
      <c r="A5" s="119" t="s">
        <v>5</v>
      </c>
      <c r="B5" s="120" t="s">
        <v>40</v>
      </c>
      <c r="C5" s="120" t="s">
        <v>41</v>
      </c>
      <c r="D5" s="120" t="s">
        <v>42</v>
      </c>
      <c r="E5" s="120" t="s">
        <v>43</v>
      </c>
      <c r="F5" s="121" t="s">
        <v>44</v>
      </c>
      <c r="G5" s="120" t="s">
        <v>45</v>
      </c>
      <c r="H5" s="120" t="s">
        <v>46</v>
      </c>
    </row>
    <row r="6" s="112" customFormat="1" ht="50" customHeight="1" spans="1:8">
      <c r="A6" s="122">
        <v>1</v>
      </c>
      <c r="B6" s="104" t="s">
        <v>47</v>
      </c>
      <c r="C6" s="123" t="s">
        <v>48</v>
      </c>
      <c r="D6" s="124" t="s">
        <v>49</v>
      </c>
      <c r="E6" s="125" t="s">
        <v>50</v>
      </c>
      <c r="F6" s="126">
        <v>5200</v>
      </c>
      <c r="G6" s="127">
        <v>2110399</v>
      </c>
      <c r="H6" s="127" t="s">
        <v>51</v>
      </c>
    </row>
    <row r="7" s="112" customFormat="1" ht="50" customHeight="1" spans="1:8">
      <c r="A7" s="128"/>
      <c r="B7" s="104"/>
      <c r="C7" s="129"/>
      <c r="D7" s="124" t="s">
        <v>52</v>
      </c>
      <c r="E7" s="125" t="s">
        <v>50</v>
      </c>
      <c r="F7" s="126">
        <v>3000</v>
      </c>
      <c r="G7" s="127">
        <v>2110399</v>
      </c>
      <c r="H7" s="127" t="s">
        <v>51</v>
      </c>
    </row>
    <row r="8" s="112" customFormat="1" ht="85.5" customHeight="1" spans="1:8">
      <c r="A8" s="130">
        <v>2</v>
      </c>
      <c r="B8" s="127" t="s">
        <v>53</v>
      </c>
      <c r="C8" s="125" t="s">
        <v>54</v>
      </c>
      <c r="D8" s="125" t="s">
        <v>55</v>
      </c>
      <c r="E8" s="125" t="s">
        <v>50</v>
      </c>
      <c r="F8" s="131">
        <v>400</v>
      </c>
      <c r="G8" s="127">
        <v>2240204</v>
      </c>
      <c r="H8" s="127" t="s">
        <v>56</v>
      </c>
    </row>
    <row r="9" s="112" customFormat="1" ht="85.5" customHeight="1" spans="1:8">
      <c r="A9" s="130">
        <v>3</v>
      </c>
      <c r="B9" s="127" t="s">
        <v>57</v>
      </c>
      <c r="C9" s="125" t="s">
        <v>58</v>
      </c>
      <c r="D9" s="125" t="s">
        <v>59</v>
      </c>
      <c r="E9" s="125" t="s">
        <v>50</v>
      </c>
      <c r="F9" s="131">
        <v>378</v>
      </c>
      <c r="G9" s="127">
        <v>2240199</v>
      </c>
      <c r="H9" s="127" t="s">
        <v>60</v>
      </c>
    </row>
    <row r="10" s="112" customFormat="1" ht="85.5" customHeight="1" spans="1:8">
      <c r="A10" s="130">
        <v>4</v>
      </c>
      <c r="B10" s="127" t="s">
        <v>61</v>
      </c>
      <c r="C10" s="125" t="s">
        <v>62</v>
      </c>
      <c r="D10" s="125" t="s">
        <v>63</v>
      </c>
      <c r="E10" s="125" t="s">
        <v>50</v>
      </c>
      <c r="F10" s="131">
        <v>37</v>
      </c>
      <c r="G10" s="127">
        <v>2240704</v>
      </c>
      <c r="H10" s="127" t="s">
        <v>64</v>
      </c>
    </row>
    <row r="11" s="92" customFormat="1" ht="41.25" customHeight="1" spans="1:8">
      <c r="A11" s="132"/>
      <c r="B11" s="133" t="s">
        <v>65</v>
      </c>
      <c r="C11" s="134"/>
      <c r="D11" s="134"/>
      <c r="E11" s="134"/>
      <c r="F11" s="135">
        <f>SUM(F6:F10)</f>
        <v>9015</v>
      </c>
      <c r="G11" s="132"/>
      <c r="H11" s="132"/>
    </row>
  </sheetData>
  <mergeCells count="5">
    <mergeCell ref="B11:E11"/>
    <mergeCell ref="A6:A7"/>
    <mergeCell ref="B6:B7"/>
    <mergeCell ref="C6:C7"/>
    <mergeCell ref="B2:H3"/>
  </mergeCells>
  <printOptions horizontalCentered="1"/>
  <pageMargins left="0.393055555555556" right="0.393055555555556" top="0.393055555555556" bottom="0.393055555555556" header="0.5" footer="0.196527777777778"/>
  <pageSetup paperSize="9" scale="90" fitToHeight="0" orientation="landscape" horizontalDpi="600"/>
  <headerFooter>
    <oddFooter>&amp;C第 2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C9" sqref="C9"/>
    </sheetView>
  </sheetViews>
  <sheetFormatPr defaultColWidth="9" defaultRowHeight="13.5" outlineLevelRow="7" outlineLevelCol="5"/>
  <cols>
    <col min="1" max="1" width="9" style="93"/>
    <col min="2" max="2" width="23.75" style="93" customWidth="1"/>
    <col min="3" max="3" width="41.5" style="93" customWidth="1"/>
    <col min="4" max="6" width="15" style="93" customWidth="1"/>
    <col min="7" max="16384" width="9" style="90"/>
  </cols>
  <sheetData>
    <row r="1" ht="20.25" spans="1:3">
      <c r="A1" s="94" t="s">
        <v>66</v>
      </c>
      <c r="B1" s="95"/>
      <c r="C1" s="96"/>
    </row>
    <row r="2" s="90" customFormat="1" spans="1:6">
      <c r="A2" s="23" t="s">
        <v>67</v>
      </c>
      <c r="B2" s="23"/>
      <c r="C2" s="23"/>
      <c r="D2" s="23"/>
      <c r="E2" s="23"/>
      <c r="F2" s="23"/>
    </row>
    <row r="3" s="90" customFormat="1" ht="21" customHeight="1" spans="1:6">
      <c r="A3" s="23"/>
      <c r="B3" s="23"/>
      <c r="C3" s="23"/>
      <c r="D3" s="23"/>
      <c r="E3" s="23"/>
      <c r="F3" s="23"/>
    </row>
    <row r="4" s="90" customFormat="1" ht="14.25" spans="2:6">
      <c r="B4" s="97"/>
      <c r="C4" s="97"/>
      <c r="D4" s="98"/>
      <c r="E4" s="98"/>
      <c r="F4" s="99" t="s">
        <v>39</v>
      </c>
    </row>
    <row r="5" s="90" customFormat="1" ht="33" customHeight="1" spans="1:6">
      <c r="A5" s="100" t="s">
        <v>5</v>
      </c>
      <c r="B5" s="100" t="s">
        <v>40</v>
      </c>
      <c r="C5" s="101" t="s">
        <v>41</v>
      </c>
      <c r="D5" s="102" t="s">
        <v>68</v>
      </c>
      <c r="E5" s="102"/>
      <c r="F5" s="102"/>
    </row>
    <row r="6" s="90" customFormat="1" ht="48" customHeight="1" spans="1:6">
      <c r="A6" s="100"/>
      <c r="B6" s="100"/>
      <c r="C6" s="103"/>
      <c r="D6" s="100" t="s">
        <v>69</v>
      </c>
      <c r="E6" s="100" t="s">
        <v>50</v>
      </c>
      <c r="F6" s="100" t="s">
        <v>70</v>
      </c>
    </row>
    <row r="7" s="91" customFormat="1" ht="66" customHeight="1" spans="1:6">
      <c r="A7" s="104">
        <v>1</v>
      </c>
      <c r="B7" s="105" t="s">
        <v>71</v>
      </c>
      <c r="C7" s="105" t="s">
        <v>72</v>
      </c>
      <c r="D7" s="106">
        <f>E7+F7</f>
        <v>49310</v>
      </c>
      <c r="E7" s="106">
        <v>24310</v>
      </c>
      <c r="F7" s="106">
        <v>25000</v>
      </c>
    </row>
    <row r="8" s="92" customFormat="1" ht="66" customHeight="1" spans="1:6">
      <c r="A8" s="107"/>
      <c r="B8" s="108" t="s">
        <v>65</v>
      </c>
      <c r="C8" s="109"/>
      <c r="D8" s="110">
        <f t="shared" ref="D8:F8" si="0">SUM(D7:D7)</f>
        <v>49310</v>
      </c>
      <c r="E8" s="110">
        <f t="shared" si="0"/>
        <v>24310</v>
      </c>
      <c r="F8" s="110">
        <f t="shared" si="0"/>
        <v>25000</v>
      </c>
    </row>
  </sheetData>
  <mergeCells count="6">
    <mergeCell ref="D5:F5"/>
    <mergeCell ref="B8:C8"/>
    <mergeCell ref="A5:A6"/>
    <mergeCell ref="B5:B6"/>
    <mergeCell ref="C5:C6"/>
    <mergeCell ref="A2:F3"/>
  </mergeCells>
  <printOptions horizontalCentered="1"/>
  <pageMargins left="0.393055555555556" right="0.393055555555556" top="0.393055555555556" bottom="0.393055555555556" header="0.5" footer="0.196527777777778"/>
  <pageSetup paperSize="9" orientation="landscape" horizontalDpi="600"/>
  <headerFooter>
    <oddFooter>&amp;C第 3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10" sqref="D10"/>
    </sheetView>
  </sheetViews>
  <sheetFormatPr defaultColWidth="9" defaultRowHeight="13.5" outlineLevelRow="6" outlineLevelCol="4"/>
  <cols>
    <col min="1" max="1" width="20" style="74" customWidth="1"/>
    <col min="2" max="5" width="17.125" style="74" customWidth="1"/>
    <col min="6" max="16384" width="9" style="74"/>
  </cols>
  <sheetData>
    <row r="1" s="74" customFormat="1" ht="27.75" customHeight="1" spans="1:1">
      <c r="A1" s="75" t="s">
        <v>73</v>
      </c>
    </row>
    <row r="2" s="74" customFormat="1" ht="42" customHeight="1" spans="1:5">
      <c r="A2" s="23" t="s">
        <v>74</v>
      </c>
      <c r="B2" s="76"/>
      <c r="C2" s="76"/>
      <c r="D2" s="76"/>
      <c r="E2" s="76"/>
    </row>
    <row r="3" s="74" customFormat="1" ht="33" customHeight="1" spans="1:5">
      <c r="A3" s="77"/>
      <c r="B3" s="77"/>
      <c r="C3" s="77"/>
      <c r="D3" s="77"/>
      <c r="E3" s="78" t="s">
        <v>75</v>
      </c>
    </row>
    <row r="4" s="74" customFormat="1" ht="33" customHeight="1" spans="1:5">
      <c r="A4" s="79" t="s">
        <v>76</v>
      </c>
      <c r="B4" s="80" t="s">
        <v>77</v>
      </c>
      <c r="C4" s="81"/>
      <c r="D4" s="80" t="s">
        <v>78</v>
      </c>
      <c r="E4" s="82"/>
    </row>
    <row r="5" s="74" customFormat="1" ht="33" customHeight="1" spans="1:5">
      <c r="A5" s="83"/>
      <c r="B5" s="84" t="s">
        <v>79</v>
      </c>
      <c r="C5" s="84" t="s">
        <v>80</v>
      </c>
      <c r="D5" s="84" t="s">
        <v>79</v>
      </c>
      <c r="E5" s="85" t="s">
        <v>80</v>
      </c>
    </row>
    <row r="6" s="74" customFormat="1" ht="33" customHeight="1" spans="1:5">
      <c r="A6" s="86" t="s">
        <v>81</v>
      </c>
      <c r="B6" s="87">
        <v>1047927.61</v>
      </c>
      <c r="C6" s="87">
        <v>1044415.28</v>
      </c>
      <c r="D6" s="87">
        <v>584280.81</v>
      </c>
      <c r="E6" s="88">
        <v>579366</v>
      </c>
    </row>
    <row r="7" s="74" customFormat="1" ht="14.25" spans="1:1">
      <c r="A7" s="89"/>
    </row>
  </sheetData>
  <mergeCells count="4">
    <mergeCell ref="A2:E2"/>
    <mergeCell ref="B4:C4"/>
    <mergeCell ref="D4:E4"/>
    <mergeCell ref="A4:A5"/>
  </mergeCells>
  <printOptions horizontalCentered="1"/>
  <pageMargins left="0.393055555555556" right="0.393055555555556" top="0.393055555555556" bottom="0.393055555555556" header="0.5" footer="0.196527777777778"/>
  <pageSetup paperSize="9" orientation="landscape" horizontalDpi="600"/>
  <headerFooter>
    <oddFooter>&amp;C第 4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"/>
  <sheetViews>
    <sheetView zoomScale="70" zoomScaleNormal="70" topLeftCell="A7" workbookViewId="0">
      <selection activeCell="E20" sqref="E20"/>
    </sheetView>
  </sheetViews>
  <sheetFormatPr defaultColWidth="9" defaultRowHeight="14.25" outlineLevelCol="7"/>
  <cols>
    <col min="1" max="1" width="36.125" style="18" customWidth="1"/>
    <col min="2" max="3" width="16.125" style="18"/>
    <col min="4" max="4" width="19.5" style="18"/>
    <col min="5" max="5" width="26.625" style="18"/>
    <col min="6" max="7" width="16.125" style="18"/>
    <col min="8" max="8" width="19.5" style="18"/>
    <col min="9" max="16384" width="9" style="18"/>
  </cols>
  <sheetData>
    <row r="1" s="18" customFormat="1" ht="27.75" customHeight="1" spans="1:1">
      <c r="A1" s="22" t="s">
        <v>82</v>
      </c>
    </row>
    <row r="2" s="19" customFormat="1" ht="41.25" customHeight="1" spans="1:8">
      <c r="A2" s="23" t="s">
        <v>83</v>
      </c>
      <c r="B2" s="23"/>
      <c r="C2" s="23"/>
      <c r="D2" s="23"/>
      <c r="E2" s="23"/>
      <c r="F2" s="23"/>
      <c r="G2" s="23"/>
      <c r="H2" s="23"/>
    </row>
    <row r="3" s="20" customFormat="1" ht="24.95" customHeight="1" spans="8:8">
      <c r="H3" s="24" t="s">
        <v>39</v>
      </c>
    </row>
    <row r="4" s="19" customFormat="1" ht="33" customHeight="1" spans="1:8">
      <c r="A4" s="25" t="s">
        <v>84</v>
      </c>
      <c r="B4" s="26"/>
      <c r="C4" s="26"/>
      <c r="D4" s="58"/>
      <c r="E4" s="59" t="s">
        <v>85</v>
      </c>
      <c r="F4" s="60"/>
      <c r="G4" s="60"/>
      <c r="H4" s="61"/>
    </row>
    <row r="5" s="19" customFormat="1" ht="41" customHeight="1" spans="1:8">
      <c r="A5" s="30" t="s">
        <v>86</v>
      </c>
      <c r="B5" s="31" t="s">
        <v>87</v>
      </c>
      <c r="C5" s="32" t="s">
        <v>88</v>
      </c>
      <c r="D5" s="62" t="s">
        <v>10</v>
      </c>
      <c r="E5" s="30" t="s">
        <v>86</v>
      </c>
      <c r="F5" s="31" t="s">
        <v>89</v>
      </c>
      <c r="G5" s="34" t="s">
        <v>90</v>
      </c>
      <c r="H5" s="63" t="s">
        <v>10</v>
      </c>
    </row>
    <row r="6" s="21" customFormat="1" ht="41" customHeight="1" spans="1:8">
      <c r="A6" s="36" t="s">
        <v>91</v>
      </c>
      <c r="B6" s="37">
        <v>179802</v>
      </c>
      <c r="C6" s="37">
        <v>0</v>
      </c>
      <c r="D6" s="40">
        <f t="shared" ref="D6:D17" si="0">SUM(B6:C6)</f>
        <v>179802</v>
      </c>
      <c r="E6" s="36" t="s">
        <v>92</v>
      </c>
      <c r="F6" s="39">
        <v>772769</v>
      </c>
      <c r="G6" s="37">
        <f>18412</f>
        <v>18412</v>
      </c>
      <c r="H6" s="64">
        <f t="shared" ref="H6:H12" si="1">SUM(F6:G6)</f>
        <v>791181</v>
      </c>
    </row>
    <row r="7" s="21" customFormat="1" ht="41" customHeight="1" spans="1:8">
      <c r="A7" s="41" t="s">
        <v>93</v>
      </c>
      <c r="B7" s="37">
        <f>SUM(B8:B10)</f>
        <v>365252</v>
      </c>
      <c r="C7" s="39">
        <f>SUM(C8:C10)</f>
        <v>9397</v>
      </c>
      <c r="D7" s="40">
        <f t="shared" si="0"/>
        <v>374649</v>
      </c>
      <c r="E7" s="41" t="s">
        <v>94</v>
      </c>
      <c r="F7" s="39">
        <v>17668</v>
      </c>
      <c r="G7" s="39">
        <v>0</v>
      </c>
      <c r="H7" s="64">
        <f t="shared" si="1"/>
        <v>17668</v>
      </c>
    </row>
    <row r="8" s="18" customFormat="1" ht="41" customHeight="1" spans="1:8">
      <c r="A8" s="65" t="s">
        <v>95</v>
      </c>
      <c r="B8" s="48">
        <v>16369</v>
      </c>
      <c r="C8" s="48">
        <v>0</v>
      </c>
      <c r="D8" s="46">
        <f t="shared" si="0"/>
        <v>16369</v>
      </c>
      <c r="E8" s="41" t="s">
        <v>96</v>
      </c>
      <c r="F8" s="37">
        <v>127537</v>
      </c>
      <c r="G8" s="39"/>
      <c r="H8" s="64">
        <f t="shared" si="1"/>
        <v>127537</v>
      </c>
    </row>
    <row r="9" s="18" customFormat="1" ht="41" customHeight="1" spans="1:8">
      <c r="A9" s="66" t="s">
        <v>97</v>
      </c>
      <c r="B9" s="48">
        <v>348091</v>
      </c>
      <c r="C9" s="48">
        <f>9397</f>
        <v>9397</v>
      </c>
      <c r="D9" s="46">
        <f t="shared" si="0"/>
        <v>357488</v>
      </c>
      <c r="E9" s="41" t="s">
        <v>98</v>
      </c>
      <c r="F9" s="37">
        <f>SUM(F10:F12)</f>
        <v>0</v>
      </c>
      <c r="G9" s="39">
        <f>SUM(G10:G12)</f>
        <v>24310</v>
      </c>
      <c r="H9" s="64">
        <f t="shared" si="1"/>
        <v>24310</v>
      </c>
    </row>
    <row r="10" s="18" customFormat="1" ht="41" customHeight="1" spans="1:8">
      <c r="A10" s="47" t="s">
        <v>99</v>
      </c>
      <c r="B10" s="48">
        <v>792</v>
      </c>
      <c r="C10" s="48"/>
      <c r="D10" s="46">
        <f t="shared" si="0"/>
        <v>792</v>
      </c>
      <c r="E10" s="44" t="s">
        <v>100</v>
      </c>
      <c r="F10" s="45">
        <v>0</v>
      </c>
      <c r="G10" s="45">
        <v>0</v>
      </c>
      <c r="H10" s="67">
        <f t="shared" si="1"/>
        <v>0</v>
      </c>
    </row>
    <row r="11" s="18" customFormat="1" ht="41" customHeight="1" spans="1:8">
      <c r="A11" s="68" t="s">
        <v>101</v>
      </c>
      <c r="B11" s="39">
        <v>13587</v>
      </c>
      <c r="C11" s="39"/>
      <c r="D11" s="40">
        <f t="shared" si="0"/>
        <v>13587</v>
      </c>
      <c r="E11" s="44" t="s">
        <v>102</v>
      </c>
      <c r="F11" s="45">
        <v>0</v>
      </c>
      <c r="G11" s="45">
        <v>24310</v>
      </c>
      <c r="H11" s="67">
        <f t="shared" si="1"/>
        <v>24310</v>
      </c>
    </row>
    <row r="12" s="21" customFormat="1" ht="41" customHeight="1" spans="1:8">
      <c r="A12" s="42" t="s">
        <v>103</v>
      </c>
      <c r="B12" s="37">
        <v>339761</v>
      </c>
      <c r="C12" s="37">
        <v>0</v>
      </c>
      <c r="D12" s="40">
        <f t="shared" si="0"/>
        <v>339761</v>
      </c>
      <c r="E12" s="44" t="s">
        <v>104</v>
      </c>
      <c r="F12" s="45">
        <v>0</v>
      </c>
      <c r="G12" s="45">
        <v>0</v>
      </c>
      <c r="H12" s="67">
        <f t="shared" si="1"/>
        <v>0</v>
      </c>
    </row>
    <row r="13" s="21" customFormat="1" ht="41" customHeight="1" spans="1:8">
      <c r="A13" s="42" t="s">
        <v>105</v>
      </c>
      <c r="B13" s="37">
        <v>235</v>
      </c>
      <c r="C13" s="37">
        <v>0</v>
      </c>
      <c r="D13" s="40">
        <f t="shared" si="0"/>
        <v>235</v>
      </c>
      <c r="E13" s="50"/>
      <c r="F13" s="37"/>
      <c r="G13" s="37"/>
      <c r="H13" s="64"/>
    </row>
    <row r="14" s="21" customFormat="1" ht="41" customHeight="1" spans="1:8">
      <c r="A14" s="42" t="s">
        <v>106</v>
      </c>
      <c r="B14" s="37">
        <f>SUM(B15:B16)</f>
        <v>0</v>
      </c>
      <c r="C14" s="37">
        <f>SUM(C15:C16)</f>
        <v>33325</v>
      </c>
      <c r="D14" s="37">
        <f t="shared" si="0"/>
        <v>33325</v>
      </c>
      <c r="E14" s="50"/>
      <c r="F14" s="37"/>
      <c r="G14" s="37"/>
      <c r="H14" s="64"/>
    </row>
    <row r="15" s="21" customFormat="1" ht="41" customHeight="1" spans="1:8">
      <c r="A15" s="47" t="s">
        <v>107</v>
      </c>
      <c r="B15" s="48">
        <v>0</v>
      </c>
      <c r="C15" s="45">
        <v>9015</v>
      </c>
      <c r="D15" s="45">
        <f t="shared" si="0"/>
        <v>9015</v>
      </c>
      <c r="E15" s="50"/>
      <c r="F15" s="37"/>
      <c r="G15" s="69"/>
      <c r="H15" s="64"/>
    </row>
    <row r="16" s="21" customFormat="1" ht="41" customHeight="1" spans="1:8">
      <c r="A16" s="47" t="s">
        <v>108</v>
      </c>
      <c r="B16" s="48">
        <v>0</v>
      </c>
      <c r="C16" s="45">
        <v>24310</v>
      </c>
      <c r="D16" s="45">
        <f t="shared" si="0"/>
        <v>24310</v>
      </c>
      <c r="E16" s="50"/>
      <c r="F16" s="37"/>
      <c r="G16" s="69"/>
      <c r="H16" s="64"/>
    </row>
    <row r="17" s="20" customFormat="1" ht="41" customHeight="1" spans="1:8">
      <c r="A17" s="70" t="s">
        <v>109</v>
      </c>
      <c r="B17" s="71">
        <v>19337</v>
      </c>
      <c r="C17" s="71">
        <v>0</v>
      </c>
      <c r="D17" s="40">
        <f t="shared" si="0"/>
        <v>19337</v>
      </c>
      <c r="E17" s="72"/>
      <c r="F17" s="71"/>
      <c r="G17" s="73"/>
      <c r="H17" s="64"/>
    </row>
    <row r="18" s="21" customFormat="1" ht="41" customHeight="1" spans="1:8">
      <c r="A18" s="51" t="s">
        <v>110</v>
      </c>
      <c r="B18" s="52">
        <f>SUM(B6,B7,B11,B12,B13,B14,B17)</f>
        <v>917974</v>
      </c>
      <c r="C18" s="52">
        <f>SUM(C6,C7,C11,C12,C13,C14,C17)</f>
        <v>42722</v>
      </c>
      <c r="D18" s="52">
        <f>SUM(D6,D7,D11,D12,D13,D14,D17)</f>
        <v>960696</v>
      </c>
      <c r="E18" s="51" t="s">
        <v>111</v>
      </c>
      <c r="F18" s="52">
        <f>SUM(F6:F9)</f>
        <v>917974</v>
      </c>
      <c r="G18" s="52">
        <f>SUM(G6:G9)</f>
        <v>42722</v>
      </c>
      <c r="H18" s="52">
        <f>SUM(H6:H9)</f>
        <v>960696</v>
      </c>
    </row>
    <row r="19" s="20" customFormat="1" ht="24.95" hidden="1" customHeight="1" spans="1:6">
      <c r="A19" s="55"/>
      <c r="B19" s="55"/>
      <c r="C19" s="55"/>
      <c r="D19" s="55"/>
      <c r="E19" s="56" t="s">
        <v>112</v>
      </c>
      <c r="F19" s="55"/>
    </row>
    <row r="20" s="18" customFormat="1" ht="20.1" customHeight="1" spans="6:6">
      <c r="F20" s="57"/>
    </row>
    <row r="21" s="18" customFormat="1" ht="20.1" customHeight="1"/>
    <row r="22" s="18" customFormat="1" ht="20.1" customHeight="1"/>
    <row r="23" s="18" customFormat="1" ht="20.1" customHeight="1"/>
    <row r="24" s="18" customFormat="1" ht="20.1" customHeight="1"/>
    <row r="25" s="18" customFormat="1" ht="20.1" customHeight="1"/>
    <row r="26" s="18" customFormat="1" ht="20.1" customHeight="1"/>
    <row r="27" s="18" customFormat="1" ht="20.1" customHeight="1"/>
    <row r="28" s="18" customFormat="1" ht="20.1" customHeight="1"/>
    <row r="29" s="18" customFormat="1" ht="20.1" customHeight="1"/>
    <row r="30" s="18" customFormat="1" ht="20.1" customHeight="1"/>
    <row r="31" s="18" customFormat="1" ht="20.1" customHeight="1"/>
    <row r="32" s="18" customFormat="1" ht="20.1" customHeight="1"/>
    <row r="33" s="18" customFormat="1" ht="20.1" customHeight="1"/>
    <row r="34" s="18" customFormat="1" ht="20.1" customHeight="1"/>
    <row r="35" s="18" customFormat="1" ht="20.1" customHeight="1"/>
    <row r="36" s="18" customFormat="1" ht="20.1" customHeight="1"/>
    <row r="37" s="18" customFormat="1" ht="20.1" customHeight="1"/>
    <row r="38" s="18" customFormat="1" ht="20.1" customHeight="1"/>
    <row r="39" s="18" customFormat="1" ht="20.1" customHeight="1"/>
    <row r="40" s="18" customFormat="1" ht="20.1" customHeight="1"/>
    <row r="41" s="18" customFormat="1" ht="20.1" customHeight="1"/>
    <row r="42" s="18" customFormat="1" ht="20.1" customHeight="1"/>
    <row r="43" s="18" customFormat="1" ht="20.1" customHeight="1"/>
    <row r="44" s="18" customFormat="1" ht="20.1" customHeight="1"/>
    <row r="45" s="18" customFormat="1" ht="20.1" customHeight="1"/>
    <row r="46" s="18" customFormat="1" ht="20.1" customHeight="1"/>
    <row r="47" s="18" customFormat="1" ht="20.1" customHeight="1"/>
    <row r="48" s="18" customFormat="1" ht="20.1" customHeight="1"/>
    <row r="49" s="18" customFormat="1" ht="20.1" customHeight="1"/>
    <row r="50" s="18" customFormat="1" ht="20.1" customHeight="1"/>
    <row r="51" s="18" customFormat="1" ht="20.1" customHeight="1"/>
    <row r="52" s="18" customFormat="1" ht="20.1" customHeight="1"/>
    <row r="53" s="18" customFormat="1" ht="20.1" customHeight="1"/>
    <row r="54" s="18" customFormat="1" ht="20.1" customHeight="1"/>
    <row r="55" s="18" customFormat="1" ht="20.1" customHeight="1"/>
    <row r="56" s="18" customFormat="1" ht="20.1" customHeight="1"/>
    <row r="57" s="18" customFormat="1" ht="20.1" customHeight="1"/>
    <row r="58" s="18" customFormat="1" ht="20.1" customHeight="1"/>
    <row r="59" s="18" customFormat="1" ht="20.1" customHeight="1"/>
  </sheetData>
  <mergeCells count="3">
    <mergeCell ref="A2:H2"/>
    <mergeCell ref="A4:D4"/>
    <mergeCell ref="E4:H4"/>
  </mergeCells>
  <printOptions horizontalCentered="1"/>
  <pageMargins left="0.393055555555556" right="0.393055555555556" top="0.393055555555556" bottom="0.393055555555556" header="0.5" footer="0.196527777777778"/>
  <pageSetup paperSize="9" scale="74" orientation="landscape" horizontalDpi="600"/>
  <headerFooter>
    <oddFooter>&amp;C第 5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topLeftCell="A19" workbookViewId="0">
      <selection activeCell="D33" sqref="D33"/>
    </sheetView>
  </sheetViews>
  <sheetFormatPr defaultColWidth="8" defaultRowHeight="12.75" outlineLevelCol="3"/>
  <cols>
    <col min="1" max="1" width="30.625" style="1" customWidth="1"/>
    <col min="2" max="2" width="15.375" style="1" customWidth="1"/>
    <col min="3" max="4" width="14.5" style="1" customWidth="1"/>
    <col min="5" max="16384" width="8" style="1"/>
  </cols>
  <sheetData>
    <row r="1" ht="26" customHeight="1" spans="1:1">
      <c r="A1" s="3" t="s">
        <v>113</v>
      </c>
    </row>
    <row r="2" s="1" customFormat="1" ht="21" customHeight="1" spans="1:1">
      <c r="A2" s="4" t="s">
        <v>114</v>
      </c>
    </row>
    <row r="3" s="1" customFormat="1" ht="21" customHeight="1" spans="1:4">
      <c r="A3" s="5"/>
      <c r="C3" s="6"/>
      <c r="D3" s="6" t="s">
        <v>39</v>
      </c>
    </row>
    <row r="4" s="2" customFormat="1" ht="25" customHeight="1" spans="1:4">
      <c r="A4" s="7" t="s">
        <v>115</v>
      </c>
      <c r="B4" s="8" t="s">
        <v>116</v>
      </c>
      <c r="C4" s="8" t="s">
        <v>90</v>
      </c>
      <c r="D4" s="9" t="s">
        <v>10</v>
      </c>
    </row>
    <row r="5" s="2" customFormat="1" ht="22" customHeight="1" spans="1:4">
      <c r="A5" s="10" t="s">
        <v>117</v>
      </c>
      <c r="B5" s="11">
        <f>102837+11589</f>
        <v>114426</v>
      </c>
      <c r="C5" s="11">
        <f>-5880+8000+1000+50</f>
        <v>3170</v>
      </c>
      <c r="D5" s="13">
        <f>SUM(B5:C5)</f>
        <v>117596</v>
      </c>
    </row>
    <row r="6" s="2" customFormat="1" ht="22" customHeight="1" spans="1:4">
      <c r="A6" s="10" t="s">
        <v>118</v>
      </c>
      <c r="B6" s="11">
        <v>10487</v>
      </c>
      <c r="C6" s="11"/>
      <c r="D6" s="13">
        <f t="shared" ref="D6:D28" si="0">SUM(B6:C6)</f>
        <v>10487</v>
      </c>
    </row>
    <row r="7" s="2" customFormat="1" ht="22" customHeight="1" spans="1:4">
      <c r="A7" s="10" t="s">
        <v>119</v>
      </c>
      <c r="B7" s="11">
        <v>44847</v>
      </c>
      <c r="C7" s="11">
        <v>2000</v>
      </c>
      <c r="D7" s="13">
        <f t="shared" si="0"/>
        <v>46847</v>
      </c>
    </row>
    <row r="8" s="2" customFormat="1" ht="22" customHeight="1" spans="1:4">
      <c r="A8" s="10" t="s">
        <v>120</v>
      </c>
      <c r="B8" s="11">
        <v>41541</v>
      </c>
      <c r="C8" s="11"/>
      <c r="D8" s="13">
        <f t="shared" si="0"/>
        <v>41541</v>
      </c>
    </row>
    <row r="9" s="2" customFormat="1" ht="22" customHeight="1" spans="1:4">
      <c r="A9" s="10" t="s">
        <v>121</v>
      </c>
      <c r="B9" s="11">
        <v>2024</v>
      </c>
      <c r="C9" s="11"/>
      <c r="D9" s="13">
        <f t="shared" si="0"/>
        <v>2024</v>
      </c>
    </row>
    <row r="10" s="2" customFormat="1" ht="22" customHeight="1" spans="1:4">
      <c r="A10" s="10" t="s">
        <v>122</v>
      </c>
      <c r="B10" s="11">
        <v>11555</v>
      </c>
      <c r="C10" s="11"/>
      <c r="D10" s="13">
        <f t="shared" si="0"/>
        <v>11555</v>
      </c>
    </row>
    <row r="11" s="2" customFormat="1" ht="22" customHeight="1" spans="1:4">
      <c r="A11" s="10" t="s">
        <v>123</v>
      </c>
      <c r="B11" s="11">
        <v>181530</v>
      </c>
      <c r="C11" s="11">
        <f>15000+20</f>
        <v>15020</v>
      </c>
      <c r="D11" s="13">
        <f t="shared" si="0"/>
        <v>196550</v>
      </c>
    </row>
    <row r="12" s="2" customFormat="1" ht="22" customHeight="1" spans="1:4">
      <c r="A12" s="10" t="s">
        <v>124</v>
      </c>
      <c r="B12" s="11">
        <v>80391</v>
      </c>
      <c r="C12" s="11"/>
      <c r="D12" s="13">
        <f t="shared" si="0"/>
        <v>80391</v>
      </c>
    </row>
    <row r="13" s="2" customFormat="1" ht="22" customHeight="1" spans="1:4">
      <c r="A13" s="10" t="s">
        <v>125</v>
      </c>
      <c r="B13" s="11">
        <v>59827</v>
      </c>
      <c r="C13" s="11">
        <f>-5018+5200+3000</f>
        <v>3182</v>
      </c>
      <c r="D13" s="13">
        <f t="shared" si="0"/>
        <v>63009</v>
      </c>
    </row>
    <row r="14" s="2" customFormat="1" ht="22" customHeight="1" spans="1:4">
      <c r="A14" s="10" t="s">
        <v>126</v>
      </c>
      <c r="B14" s="11">
        <v>33000</v>
      </c>
      <c r="C14" s="11">
        <f>334+1955+128</f>
        <v>2417</v>
      </c>
      <c r="D14" s="13">
        <f t="shared" si="0"/>
        <v>35417</v>
      </c>
    </row>
    <row r="15" s="2" customFormat="1" ht="22" customHeight="1" spans="1:4">
      <c r="A15" s="10" t="s">
        <v>127</v>
      </c>
      <c r="B15" s="11">
        <v>70761</v>
      </c>
      <c r="C15" s="11"/>
      <c r="D15" s="13">
        <f t="shared" si="0"/>
        <v>70761</v>
      </c>
    </row>
    <row r="16" s="2" customFormat="1" ht="22" customHeight="1" spans="1:4">
      <c r="A16" s="10" t="s">
        <v>128</v>
      </c>
      <c r="B16" s="11">
        <v>33890</v>
      </c>
      <c r="C16" s="11">
        <v>38</v>
      </c>
      <c r="D16" s="13">
        <f t="shared" si="0"/>
        <v>33928</v>
      </c>
    </row>
    <row r="17" s="2" customFormat="1" ht="22" customHeight="1" spans="1:4">
      <c r="A17" s="10" t="s">
        <v>129</v>
      </c>
      <c r="B17" s="11">
        <v>4830</v>
      </c>
      <c r="C17" s="11"/>
      <c r="D17" s="13">
        <f t="shared" si="0"/>
        <v>4830</v>
      </c>
    </row>
    <row r="18" s="2" customFormat="1" ht="22" customHeight="1" spans="1:4">
      <c r="A18" s="10" t="s">
        <v>130</v>
      </c>
      <c r="B18" s="11">
        <v>2505</v>
      </c>
      <c r="C18" s="11"/>
      <c r="D18" s="13">
        <f t="shared" si="0"/>
        <v>2505</v>
      </c>
    </row>
    <row r="19" s="2" customFormat="1" ht="22" customHeight="1" spans="1:4">
      <c r="A19" s="10" t="s">
        <v>131</v>
      </c>
      <c r="B19" s="12">
        <v>0</v>
      </c>
      <c r="C19" s="11"/>
      <c r="D19" s="12">
        <f t="shared" si="0"/>
        <v>0</v>
      </c>
    </row>
    <row r="20" s="2" customFormat="1" ht="22" customHeight="1" spans="1:4">
      <c r="A20" s="10" t="s">
        <v>132</v>
      </c>
      <c r="B20" s="12">
        <v>0</v>
      </c>
      <c r="C20" s="11"/>
      <c r="D20" s="12">
        <f t="shared" si="0"/>
        <v>0</v>
      </c>
    </row>
    <row r="21" s="2" customFormat="1" ht="22" customHeight="1" spans="1:4">
      <c r="A21" s="10" t="s">
        <v>133</v>
      </c>
      <c r="B21" s="11">
        <v>16160</v>
      </c>
      <c r="C21" s="11"/>
      <c r="D21" s="13">
        <f t="shared" si="0"/>
        <v>16160</v>
      </c>
    </row>
    <row r="22" s="2" customFormat="1" ht="22" customHeight="1" spans="1:4">
      <c r="A22" s="10" t="s">
        <v>134</v>
      </c>
      <c r="B22" s="11">
        <v>20439</v>
      </c>
      <c r="C22" s="11"/>
      <c r="D22" s="13">
        <f t="shared" si="0"/>
        <v>20439</v>
      </c>
    </row>
    <row r="23" s="2" customFormat="1" ht="22" customHeight="1" spans="1:4">
      <c r="A23" s="10" t="s">
        <v>135</v>
      </c>
      <c r="B23" s="11">
        <v>947</v>
      </c>
      <c r="C23" s="11"/>
      <c r="D23" s="13">
        <f t="shared" si="0"/>
        <v>947</v>
      </c>
    </row>
    <row r="24" s="2" customFormat="1" ht="22" customHeight="1" spans="1:4">
      <c r="A24" s="10" t="s">
        <v>136</v>
      </c>
      <c r="B24" s="11">
        <v>4186</v>
      </c>
      <c r="C24" s="11">
        <f>70+400+378+37</f>
        <v>885</v>
      </c>
      <c r="D24" s="13">
        <f t="shared" si="0"/>
        <v>5071</v>
      </c>
    </row>
    <row r="25" s="2" customFormat="1" ht="22" customHeight="1" spans="1:4">
      <c r="A25" s="10" t="s">
        <v>137</v>
      </c>
      <c r="B25" s="11">
        <f>7730+5360</f>
        <v>13090</v>
      </c>
      <c r="C25" s="11">
        <v>-8300</v>
      </c>
      <c r="D25" s="13">
        <f t="shared" si="0"/>
        <v>4790</v>
      </c>
    </row>
    <row r="26" s="2" customFormat="1" ht="22" customHeight="1" spans="1:4">
      <c r="A26" s="10" t="s">
        <v>138</v>
      </c>
      <c r="B26" s="12">
        <v>0</v>
      </c>
      <c r="C26" s="11"/>
      <c r="D26" s="12">
        <f t="shared" si="0"/>
        <v>0</v>
      </c>
    </row>
    <row r="27" s="2" customFormat="1" ht="22" customHeight="1" spans="1:4">
      <c r="A27" s="10" t="s">
        <v>139</v>
      </c>
      <c r="B27" s="11">
        <f>31693-5360</f>
        <v>26333</v>
      </c>
      <c r="C27" s="11"/>
      <c r="D27" s="13">
        <f t="shared" si="0"/>
        <v>26333</v>
      </c>
    </row>
    <row r="28" s="2" customFormat="1" ht="22" customHeight="1" spans="1:4">
      <c r="A28" s="10" t="s">
        <v>140</v>
      </c>
      <c r="B28" s="11"/>
      <c r="C28" s="11"/>
      <c r="D28" s="13"/>
    </row>
    <row r="29" s="2" customFormat="1" ht="22" customHeight="1" spans="1:4">
      <c r="A29" s="14" t="s">
        <v>141</v>
      </c>
      <c r="B29" s="11">
        <f>SUM(B5:B28)</f>
        <v>772769</v>
      </c>
      <c r="C29" s="11">
        <f>SUM(C5:C28)</f>
        <v>18412</v>
      </c>
      <c r="D29" s="11">
        <f>SUM(D5:D28)</f>
        <v>791181</v>
      </c>
    </row>
    <row r="30" s="2" customFormat="1" ht="22" customHeight="1" spans="1:4">
      <c r="A30" s="10" t="s">
        <v>142</v>
      </c>
      <c r="B30" s="11"/>
      <c r="C30" s="11">
        <f>24310</f>
        <v>24310</v>
      </c>
      <c r="D30" s="13">
        <f>SUM(B30:C30)</f>
        <v>24310</v>
      </c>
    </row>
    <row r="31" s="2" customFormat="1" ht="22" customHeight="1" spans="1:4">
      <c r="A31" s="10" t="s">
        <v>143</v>
      </c>
      <c r="B31" s="11">
        <v>17668</v>
      </c>
      <c r="C31" s="12">
        <v>0</v>
      </c>
      <c r="D31" s="13">
        <f>SUM(B31:C31)</f>
        <v>17668</v>
      </c>
    </row>
    <row r="32" s="2" customFormat="1" ht="22" customHeight="1" spans="1:4">
      <c r="A32" s="10"/>
      <c r="B32" s="11"/>
      <c r="C32" s="11"/>
      <c r="D32" s="13"/>
    </row>
    <row r="33" s="2" customFormat="1" ht="22" customHeight="1" spans="1:4">
      <c r="A33" s="15" t="s">
        <v>144</v>
      </c>
      <c r="B33" s="16">
        <f>SUM(B29:B31)</f>
        <v>790437</v>
      </c>
      <c r="C33" s="16">
        <f>SUM(C29:C31)</f>
        <v>42722</v>
      </c>
      <c r="D33" s="16">
        <f>SUM(D29:D31)</f>
        <v>833159</v>
      </c>
    </row>
    <row r="39" s="1" customFormat="1" spans="3:3">
      <c r="C39" s="17"/>
    </row>
  </sheetData>
  <mergeCells count="2">
    <mergeCell ref="A2:D2"/>
    <mergeCell ref="A3:B3"/>
  </mergeCells>
  <printOptions horizontalCentered="1"/>
  <pageMargins left="0.393055555555556" right="0.393055555555556" top="0.393055555555556" bottom="0.393055555555556" header="0.5" footer="0.196527777777778"/>
  <pageSetup paperSize="9" orientation="portrait" horizontalDpi="600"/>
  <headerFooter>
    <oddFooter>&amp;C第 6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5"/>
  <sheetViews>
    <sheetView zoomScale="70" zoomScaleNormal="70" workbookViewId="0">
      <selection activeCell="E9" sqref="E9"/>
    </sheetView>
  </sheetViews>
  <sheetFormatPr defaultColWidth="9" defaultRowHeight="14.25" outlineLevelCol="7"/>
  <cols>
    <col min="1" max="1" width="36.125" style="18" customWidth="1"/>
    <col min="2" max="3" width="16.125" style="18"/>
    <col min="4" max="4" width="19.5" style="18"/>
    <col min="5" max="5" width="26.625" style="18"/>
    <col min="6" max="7" width="16.125" style="18"/>
    <col min="8" max="8" width="19.5" style="18"/>
    <col min="9" max="16384" width="9" style="18"/>
  </cols>
  <sheetData>
    <row r="1" s="18" customFormat="1" ht="27.75" customHeight="1" spans="1:1">
      <c r="A1" s="22" t="s">
        <v>145</v>
      </c>
    </row>
    <row r="2" s="19" customFormat="1" ht="41.25" customHeight="1" spans="1:8">
      <c r="A2" s="23" t="s">
        <v>146</v>
      </c>
      <c r="B2" s="23"/>
      <c r="C2" s="23"/>
      <c r="D2" s="23"/>
      <c r="E2" s="23"/>
      <c r="F2" s="23"/>
      <c r="G2" s="23"/>
      <c r="H2" s="23"/>
    </row>
    <row r="3" s="20" customFormat="1" ht="24.95" customHeight="1" spans="8:8">
      <c r="H3" s="24" t="s">
        <v>39</v>
      </c>
    </row>
    <row r="4" s="19" customFormat="1" ht="33" customHeight="1" spans="1:8">
      <c r="A4" s="25" t="s">
        <v>84</v>
      </c>
      <c r="B4" s="26"/>
      <c r="C4" s="26"/>
      <c r="D4" s="26"/>
      <c r="E4" s="27" t="s">
        <v>85</v>
      </c>
      <c r="F4" s="28"/>
      <c r="G4" s="28"/>
      <c r="H4" s="29"/>
    </row>
    <row r="5" s="19" customFormat="1" ht="48" customHeight="1" spans="1:8">
      <c r="A5" s="30" t="s">
        <v>86</v>
      </c>
      <c r="B5" s="31" t="s">
        <v>89</v>
      </c>
      <c r="C5" s="32" t="s">
        <v>88</v>
      </c>
      <c r="D5" s="33" t="s">
        <v>10</v>
      </c>
      <c r="E5" s="30" t="s">
        <v>86</v>
      </c>
      <c r="F5" s="31" t="s">
        <v>89</v>
      </c>
      <c r="G5" s="34" t="s">
        <v>90</v>
      </c>
      <c r="H5" s="35" t="s">
        <v>10</v>
      </c>
    </row>
    <row r="6" s="21" customFormat="1" ht="50.1" customHeight="1" spans="1:8">
      <c r="A6" s="36" t="s">
        <v>147</v>
      </c>
      <c r="B6" s="37">
        <v>20228</v>
      </c>
      <c r="C6" s="37">
        <v>0</v>
      </c>
      <c r="D6" s="38">
        <f>SUM(B6:C6)</f>
        <v>20228</v>
      </c>
      <c r="E6" s="36" t="s">
        <v>148</v>
      </c>
      <c r="F6" s="39">
        <v>31649</v>
      </c>
      <c r="G6" s="37">
        <v>0</v>
      </c>
      <c r="H6" s="40">
        <f>SUM(F6:G6)</f>
        <v>31649</v>
      </c>
    </row>
    <row r="7" s="21" customFormat="1" ht="50.1" customHeight="1" spans="1:8">
      <c r="A7" s="41" t="s">
        <v>149</v>
      </c>
      <c r="B7" s="37">
        <v>592</v>
      </c>
      <c r="C7" s="37">
        <v>0</v>
      </c>
      <c r="D7" s="38">
        <f>SUM(B7:C7)</f>
        <v>592</v>
      </c>
      <c r="E7" s="41" t="s">
        <v>94</v>
      </c>
      <c r="F7" s="39">
        <v>0</v>
      </c>
      <c r="G7" s="37">
        <v>0</v>
      </c>
      <c r="H7" s="40">
        <f>SUM(F7:G7)</f>
        <v>0</v>
      </c>
    </row>
    <row r="8" s="18" customFormat="1" ht="50.1" customHeight="1" spans="1:8">
      <c r="A8" s="42" t="s">
        <v>103</v>
      </c>
      <c r="B8" s="39">
        <v>10829</v>
      </c>
      <c r="C8" s="37">
        <v>0</v>
      </c>
      <c r="D8" s="38">
        <f>SUM(B8:C8)</f>
        <v>10829</v>
      </c>
      <c r="E8" s="41" t="s">
        <v>98</v>
      </c>
      <c r="F8" s="37">
        <f>SUM(F9:F11)</f>
        <v>0</v>
      </c>
      <c r="G8" s="37">
        <f>SUM(G9:G11)</f>
        <v>25000</v>
      </c>
      <c r="H8" s="40">
        <f>SUM(H9:H11)</f>
        <v>25000</v>
      </c>
    </row>
    <row r="9" s="18" customFormat="1" ht="50.1" customHeight="1" spans="1:8">
      <c r="A9" s="42" t="s">
        <v>106</v>
      </c>
      <c r="B9" s="39">
        <f>SUM(B10:B11)</f>
        <v>0</v>
      </c>
      <c r="C9" s="39">
        <f>SUM(C10:C11)</f>
        <v>25000</v>
      </c>
      <c r="D9" s="43">
        <f>SUM(D10:D11)</f>
        <v>25000</v>
      </c>
      <c r="E9" s="44" t="s">
        <v>100</v>
      </c>
      <c r="F9" s="45">
        <v>0</v>
      </c>
      <c r="G9" s="45">
        <v>0</v>
      </c>
      <c r="H9" s="46">
        <f>SUM(F9:G9)</f>
        <v>0</v>
      </c>
    </row>
    <row r="10" s="18" customFormat="1" ht="50.1" customHeight="1" spans="1:8">
      <c r="A10" s="47" t="s">
        <v>150</v>
      </c>
      <c r="B10" s="48">
        <v>0</v>
      </c>
      <c r="C10" s="45"/>
      <c r="D10" s="49">
        <f>SUM(B10:C10)</f>
        <v>0</v>
      </c>
      <c r="E10" s="44" t="s">
        <v>102</v>
      </c>
      <c r="F10" s="45">
        <v>0</v>
      </c>
      <c r="G10" s="45">
        <v>25000</v>
      </c>
      <c r="H10" s="46">
        <f>SUM(F10:G10)</f>
        <v>25000</v>
      </c>
    </row>
    <row r="11" s="21" customFormat="1" ht="50.1" customHeight="1" spans="1:8">
      <c r="A11" s="47" t="s">
        <v>151</v>
      </c>
      <c r="B11" s="45">
        <v>0</v>
      </c>
      <c r="C11" s="45">
        <v>25000</v>
      </c>
      <c r="D11" s="49">
        <f>SUM(B11:C11)</f>
        <v>25000</v>
      </c>
      <c r="E11" s="44" t="s">
        <v>104</v>
      </c>
      <c r="F11" s="45">
        <v>0</v>
      </c>
      <c r="G11" s="45">
        <v>0</v>
      </c>
      <c r="H11" s="46">
        <f>SUM(F11:G11)</f>
        <v>0</v>
      </c>
    </row>
    <row r="12" s="21" customFormat="1" ht="50.1" customHeight="1" spans="1:8">
      <c r="A12" s="47"/>
      <c r="B12" s="37"/>
      <c r="C12" s="37"/>
      <c r="D12" s="38"/>
      <c r="E12" s="44"/>
      <c r="F12" s="45"/>
      <c r="G12" s="45"/>
      <c r="H12" s="46"/>
    </row>
    <row r="13" s="21" customFormat="1" ht="50.1" customHeight="1" spans="1:8">
      <c r="A13" s="42"/>
      <c r="B13" s="37"/>
      <c r="C13" s="37"/>
      <c r="D13" s="38"/>
      <c r="E13" s="50"/>
      <c r="F13" s="37"/>
      <c r="G13" s="37"/>
      <c r="H13" s="40"/>
    </row>
    <row r="14" s="21" customFormat="1" ht="50.1" customHeight="1" spans="1:8">
      <c r="A14" s="51" t="s">
        <v>110</v>
      </c>
      <c r="B14" s="52">
        <f>SUM(B6,B7,B8,B9)</f>
        <v>31649</v>
      </c>
      <c r="C14" s="52">
        <f>SUM(C6,C7,C8,C9)</f>
        <v>25000</v>
      </c>
      <c r="D14" s="53">
        <f>SUM(D6,D7,D8,D9)</f>
        <v>56649</v>
      </c>
      <c r="E14" s="51" t="s">
        <v>111</v>
      </c>
      <c r="F14" s="52">
        <f>SUM(F6:F8)</f>
        <v>31649</v>
      </c>
      <c r="G14" s="52">
        <f>SUM(G6:G8)</f>
        <v>25000</v>
      </c>
      <c r="H14" s="54">
        <f>SUM(H6:H8)</f>
        <v>56649</v>
      </c>
    </row>
    <row r="15" s="20" customFormat="1" ht="24.95" hidden="1" customHeight="1" spans="1:6">
      <c r="A15" s="55"/>
      <c r="B15" s="55"/>
      <c r="C15" s="55"/>
      <c r="D15" s="55"/>
      <c r="E15" s="56" t="s">
        <v>112</v>
      </c>
      <c r="F15" s="55"/>
    </row>
    <row r="16" s="18" customFormat="1" ht="20.1" customHeight="1" spans="6:6">
      <c r="F16" s="57"/>
    </row>
    <row r="17" s="18" customFormat="1" ht="20.1" customHeight="1"/>
    <row r="18" s="18" customFormat="1" ht="20.1" customHeight="1"/>
    <row r="19" s="18" customFormat="1" ht="20.1" customHeight="1"/>
    <row r="20" s="18" customFormat="1" ht="20.1" customHeight="1"/>
    <row r="21" s="18" customFormat="1" ht="20.1" customHeight="1"/>
    <row r="22" s="18" customFormat="1" ht="20.1" customHeight="1"/>
    <row r="23" s="18" customFormat="1" ht="20.1" customHeight="1"/>
    <row r="24" s="18" customFormat="1" ht="20.1" customHeight="1"/>
    <row r="25" s="18" customFormat="1" ht="20.1" customHeight="1"/>
    <row r="26" s="18" customFormat="1" ht="20.1" customHeight="1"/>
    <row r="27" s="18" customFormat="1" ht="20.1" customHeight="1"/>
    <row r="28" s="18" customFormat="1" ht="20.1" customHeight="1"/>
    <row r="29" s="18" customFormat="1" ht="20.1" customHeight="1"/>
    <row r="30" s="18" customFormat="1" ht="20.1" customHeight="1"/>
    <row r="31" s="18" customFormat="1" ht="20.1" customHeight="1"/>
    <row r="32" s="18" customFormat="1" ht="20.1" customHeight="1"/>
    <row r="33" s="18" customFormat="1" ht="20.1" customHeight="1"/>
    <row r="34" s="18" customFormat="1" ht="20.1" customHeight="1"/>
    <row r="35" s="18" customFormat="1" ht="20.1" customHeight="1"/>
    <row r="36" s="18" customFormat="1" ht="20.1" customHeight="1"/>
    <row r="37" s="18" customFormat="1" ht="20.1" customHeight="1"/>
    <row r="38" s="18" customFormat="1" ht="20.1" customHeight="1"/>
    <row r="39" s="18" customFormat="1" ht="20.1" customHeight="1"/>
    <row r="40" s="18" customFormat="1" ht="20.1" customHeight="1"/>
    <row r="41" s="18" customFormat="1" ht="20.1" customHeight="1"/>
    <row r="42" s="18" customFormat="1" ht="20.1" customHeight="1"/>
    <row r="43" s="18" customFormat="1" ht="20.1" customHeight="1"/>
    <row r="44" s="18" customFormat="1" ht="20.1" customHeight="1"/>
    <row r="45" s="18" customFormat="1" ht="20.1" customHeight="1"/>
    <row r="46" s="18" customFormat="1" ht="20.1" customHeight="1"/>
    <row r="47" s="18" customFormat="1" ht="20.1" customHeight="1"/>
    <row r="48" s="18" customFormat="1" ht="20.1" customHeight="1"/>
    <row r="49" s="18" customFormat="1" ht="20.1" customHeight="1"/>
    <row r="50" s="18" customFormat="1" ht="20.1" customHeight="1"/>
    <row r="51" s="18" customFormat="1" ht="20.1" customHeight="1"/>
    <row r="52" s="18" customFormat="1" ht="20.1" customHeight="1"/>
    <row r="53" s="18" customFormat="1" ht="20.1" customHeight="1"/>
    <row r="54" s="18" customFormat="1" ht="20.1" customHeight="1"/>
    <row r="55" s="18" customFormat="1" ht="20.1" customHeight="1"/>
  </sheetData>
  <mergeCells count="3">
    <mergeCell ref="A2:H2"/>
    <mergeCell ref="A4:D4"/>
    <mergeCell ref="E4:H4"/>
  </mergeCells>
  <printOptions horizontalCentered="1"/>
  <pageMargins left="0.393055555555556" right="0.393055555555556" top="0.393055555555556" bottom="0.393055555555556" header="0.5" footer="0.196527777777778"/>
  <pageSetup paperSize="9" scale="82" orientation="landscape" horizontalDpi="600"/>
  <headerFooter>
    <oddFooter>&amp;C第 7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opLeftCell="A33" workbookViewId="0">
      <selection activeCell="F11" sqref="F11"/>
    </sheetView>
  </sheetViews>
  <sheetFormatPr defaultColWidth="8" defaultRowHeight="12.75" outlineLevelCol="3"/>
  <cols>
    <col min="1" max="1" width="30.625" style="1" customWidth="1"/>
    <col min="2" max="2" width="15.375" style="1" customWidth="1"/>
    <col min="3" max="4" width="14.5" style="1" customWidth="1"/>
    <col min="5" max="16384" width="8" style="1"/>
  </cols>
  <sheetData>
    <row r="1" s="1" customFormat="1" ht="26" customHeight="1" spans="1:1">
      <c r="A1" s="3" t="s">
        <v>152</v>
      </c>
    </row>
    <row r="2" s="1" customFormat="1" ht="21" customHeight="1" spans="1:1">
      <c r="A2" s="4" t="s">
        <v>153</v>
      </c>
    </row>
    <row r="3" s="1" customFormat="1" ht="21" customHeight="1" spans="1:4">
      <c r="A3" s="5"/>
      <c r="C3" s="6"/>
      <c r="D3" s="6" t="s">
        <v>39</v>
      </c>
    </row>
    <row r="4" s="2" customFormat="1" ht="25" customHeight="1" spans="1:4">
      <c r="A4" s="7" t="s">
        <v>115</v>
      </c>
      <c r="B4" s="8" t="s">
        <v>116</v>
      </c>
      <c r="C4" s="8" t="s">
        <v>90</v>
      </c>
      <c r="D4" s="9" t="s">
        <v>10</v>
      </c>
    </row>
    <row r="5" s="2" customFormat="1" ht="25" customHeight="1" spans="1:4">
      <c r="A5" s="10" t="s">
        <v>154</v>
      </c>
      <c r="B5" s="11">
        <v>13</v>
      </c>
      <c r="C5" s="12"/>
      <c r="D5" s="13">
        <f t="shared" ref="D5:D16" si="0">SUM(B5:C5)</f>
        <v>13</v>
      </c>
    </row>
    <row r="6" s="2" customFormat="1" ht="25" customHeight="1" spans="1:4">
      <c r="A6" s="10" t="s">
        <v>155</v>
      </c>
      <c r="B6" s="12">
        <v>0</v>
      </c>
      <c r="C6" s="12"/>
      <c r="D6" s="12">
        <f t="shared" si="0"/>
        <v>0</v>
      </c>
    </row>
    <row r="7" s="2" customFormat="1" ht="25" customHeight="1" spans="1:4">
      <c r="A7" s="10" t="s">
        <v>156</v>
      </c>
      <c r="B7" s="11">
        <v>16538</v>
      </c>
      <c r="C7" s="12"/>
      <c r="D7" s="13">
        <f t="shared" si="0"/>
        <v>16538</v>
      </c>
    </row>
    <row r="8" s="2" customFormat="1" ht="25" customHeight="1" spans="1:4">
      <c r="A8" s="10" t="s">
        <v>157</v>
      </c>
      <c r="B8" s="11">
        <v>446</v>
      </c>
      <c r="C8" s="12"/>
      <c r="D8" s="13">
        <f t="shared" si="0"/>
        <v>446</v>
      </c>
    </row>
    <row r="9" s="2" customFormat="1" ht="25" customHeight="1" spans="1:4">
      <c r="A9" s="10" t="s">
        <v>158</v>
      </c>
      <c r="B9" s="11">
        <v>9314</v>
      </c>
      <c r="C9" s="12"/>
      <c r="D9" s="13">
        <f t="shared" si="0"/>
        <v>9314</v>
      </c>
    </row>
    <row r="10" s="2" customFormat="1" ht="25" customHeight="1" spans="1:4">
      <c r="A10" s="10" t="s">
        <v>159</v>
      </c>
      <c r="B10" s="12">
        <v>0</v>
      </c>
      <c r="C10" s="12"/>
      <c r="D10" s="12">
        <f t="shared" si="0"/>
        <v>0</v>
      </c>
    </row>
    <row r="11" s="2" customFormat="1" ht="25" customHeight="1" spans="1:4">
      <c r="A11" s="10" t="s">
        <v>160</v>
      </c>
      <c r="B11" s="11">
        <v>3464</v>
      </c>
      <c r="C11" s="12"/>
      <c r="D11" s="13">
        <f t="shared" si="0"/>
        <v>3464</v>
      </c>
    </row>
    <row r="12" s="2" customFormat="1" ht="25" customHeight="1" spans="1:4">
      <c r="A12" s="10" t="s">
        <v>161</v>
      </c>
      <c r="B12" s="11">
        <v>1874</v>
      </c>
      <c r="C12" s="12"/>
      <c r="D12" s="13">
        <f t="shared" si="0"/>
        <v>1874</v>
      </c>
    </row>
    <row r="13" s="2" customFormat="1" ht="25" customHeight="1" spans="1:4">
      <c r="A13" s="10" t="s">
        <v>162</v>
      </c>
      <c r="B13" s="12">
        <v>0</v>
      </c>
      <c r="C13" s="12"/>
      <c r="D13" s="12">
        <f t="shared" si="0"/>
        <v>0</v>
      </c>
    </row>
    <row r="14" s="2" customFormat="1" ht="25" customHeight="1" spans="1:4">
      <c r="A14" s="10" t="s">
        <v>163</v>
      </c>
      <c r="B14" s="12">
        <v>0</v>
      </c>
      <c r="C14" s="12"/>
      <c r="D14" s="12">
        <f t="shared" si="0"/>
        <v>0</v>
      </c>
    </row>
    <row r="15" s="2" customFormat="1" ht="25" customHeight="1" spans="1:4">
      <c r="A15" s="14" t="s">
        <v>141</v>
      </c>
      <c r="B15" s="12">
        <f>SUM(B5:B14)</f>
        <v>31649</v>
      </c>
      <c r="C15" s="12">
        <f>SUM(C5:C14)</f>
        <v>0</v>
      </c>
      <c r="D15" s="12">
        <f>SUM(D5:D14)</f>
        <v>31649</v>
      </c>
    </row>
    <row r="16" s="2" customFormat="1" ht="25" customHeight="1" spans="1:4">
      <c r="A16" s="10" t="s">
        <v>164</v>
      </c>
      <c r="B16" s="12">
        <v>0</v>
      </c>
      <c r="C16" s="12"/>
      <c r="D16" s="12">
        <f>SUM(B16:C16)</f>
        <v>0</v>
      </c>
    </row>
    <row r="17" s="2" customFormat="1" ht="25" customHeight="1" spans="1:4">
      <c r="A17" s="10" t="s">
        <v>165</v>
      </c>
      <c r="B17" s="12">
        <v>0</v>
      </c>
      <c r="C17" s="11">
        <v>25000</v>
      </c>
      <c r="D17" s="13">
        <f>SUM(B17:C17)</f>
        <v>25000</v>
      </c>
    </row>
    <row r="18" s="2" customFormat="1" ht="25" customHeight="1" spans="1:4">
      <c r="A18" s="10"/>
      <c r="B18" s="11"/>
      <c r="C18" s="11"/>
      <c r="D18" s="11"/>
    </row>
    <row r="19" s="2" customFormat="1" ht="25" customHeight="1" spans="1:4">
      <c r="A19" s="15" t="s">
        <v>144</v>
      </c>
      <c r="B19" s="16">
        <f>SUM(B15:B17)</f>
        <v>31649</v>
      </c>
      <c r="C19" s="16">
        <f>SUM(C15:C17)</f>
        <v>25000</v>
      </c>
      <c r="D19" s="16">
        <f>SUM(D15:D17)</f>
        <v>56649</v>
      </c>
    </row>
    <row r="25" s="1" customFormat="1" spans="3:3">
      <c r="C25" s="17"/>
    </row>
  </sheetData>
  <mergeCells count="2">
    <mergeCell ref="A2:D2"/>
    <mergeCell ref="A3:B3"/>
  </mergeCells>
  <printOptions horizontalCentered="1"/>
  <pageMargins left="0.393055555555556" right="0.393055555555556" top="0.393055555555556" bottom="0.393055555555556" header="0.5" footer="0.196527777777778"/>
  <pageSetup paperSize="9" orientation="portrait" horizontalDpi="600"/>
  <headerFooter>
    <oddFooter>&amp;C第 8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附表1一般公共预算调整项目情况明细表</vt:lpstr>
      <vt:lpstr>附表2新增地方政府一般债券情况表</vt:lpstr>
      <vt:lpstr>附表3再融资债券情况表</vt:lpstr>
      <vt:lpstr>附表4地方政府债务限额及余额情况表</vt:lpstr>
      <vt:lpstr>附表5一般公共预算收支调整情况表</vt:lpstr>
      <vt:lpstr>附表6一般公共预算收支调整明细表</vt:lpstr>
      <vt:lpstr>附表7政府性基金预算收支调整情况表（第一次）</vt:lpstr>
      <vt:lpstr>附表8政府性基金预算支出调整明细表（第一次）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lsl</dc:creator>
  <cp:lastModifiedBy>lsl</cp:lastModifiedBy>
  <dcterms:created xsi:type="dcterms:W3CDTF">2024-06-27T22:09:00Z</dcterms:created>
  <dcterms:modified xsi:type="dcterms:W3CDTF">2024-07-31T01:22:47Z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08F31FFDC901424F877C76D6559AD2A8_11</vt:lpwstr>
  </property>
  <property fmtid="{D5CDD505-2E9C-101B-9397-08002B2CF9AE}" pid="3" name="KSOProductBuildVer">
    <vt:lpwstr>2052-12.1.0.16929</vt:lpwstr>
  </property>
</Properties>
</file>